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перечень" sheetId="1" r:id="rId1"/>
  </sheets>
  <externalReferences>
    <externalReference r:id="rId2"/>
  </externalReferences>
  <definedNames>
    <definedName name="_xlnm.Print_Area" localSheetId="0">перечень!$A$1:$H$65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2" i="1"/>
  <c r="G59" i="1"/>
  <c r="H30" i="1"/>
  <c r="H31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3" i="1"/>
  <c r="H54" i="1"/>
  <c r="H55" i="1"/>
  <c r="H56" i="1"/>
  <c r="H57" i="1"/>
  <c r="H58" i="1"/>
  <c r="H60" i="1"/>
  <c r="H29" i="1"/>
  <c r="H27" i="1"/>
  <c r="H6" i="1"/>
  <c r="F30" i="1" l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29" i="1"/>
  <c r="F27" i="1"/>
  <c r="F59" i="1"/>
  <c r="F6" i="1"/>
  <c r="F60" i="1"/>
  <c r="D58" i="1"/>
  <c r="D57" i="1"/>
  <c r="D56" i="1"/>
  <c r="D54" i="1"/>
  <c r="D53" i="1"/>
  <c r="D52" i="1"/>
  <c r="D48" i="1"/>
  <c r="D47" i="1"/>
  <c r="D46" i="1"/>
  <c r="D44" i="1"/>
  <c r="D43" i="1"/>
  <c r="D42" i="1"/>
  <c r="D41" i="1"/>
  <c r="D40" i="1"/>
  <c r="D38" i="1"/>
  <c r="D37" i="1"/>
  <c r="D34" i="1"/>
  <c r="D33" i="1"/>
  <c r="D31" i="1"/>
  <c r="D30" i="1"/>
  <c r="D29" i="1"/>
  <c r="D6" i="1"/>
  <c r="C4" i="1"/>
  <c r="D45" i="1" l="1"/>
  <c r="D50" i="1"/>
  <c r="D55" i="1"/>
  <c r="D39" i="1"/>
  <c r="E33" i="1"/>
  <c r="D35" i="1"/>
  <c r="D27" i="1" s="1"/>
  <c r="D59" i="1" l="1"/>
</calcChain>
</file>

<file path=xl/sharedStrings.xml><?xml version="1.0" encoding="utf-8"?>
<sst xmlns="http://schemas.openxmlformats.org/spreadsheetml/2006/main" count="161" uniqueCount="123">
  <si>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</si>
  <si>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</si>
  <si>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</si>
  <si>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</si>
  <si>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</si>
  <si>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</si>
  <si>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</si>
  <si>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</si>
  <si>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</si>
  <si>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</si>
  <si>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</si>
  <si>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</si>
  <si>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</si>
  <si>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</si>
  <si>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</si>
  <si>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</si>
  <si>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</si>
  <si>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</si>
  <si>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</si>
  <si>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</si>
  <si>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</si>
  <si>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</si>
  <si>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</si>
  <si>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</si>
  <si>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</si>
  <si>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</si>
  <si>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</si>
  <si>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</si>
  <si>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</si>
  <si>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</si>
  <si>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</si>
  <si>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</si>
  <si>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</si>
  <si>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</si>
  <si>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</si>
  <si>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</si>
  <si>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</si>
  <si>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</si>
  <si>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</si>
  <si>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</si>
  <si>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</si>
  <si>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</si>
  <si>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</si>
  <si>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</si>
  <si>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</si>
  <si>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</si>
  <si>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</si>
  <si>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</si>
  <si>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</si>
  <si>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</si>
  <si>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</si>
  <si>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</si>
  <si>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</si>
  <si>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</si>
  <si>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</si>
  <si>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</si>
  <si>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</si>
  <si>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Опрессовка и промывка трубопроводов системы  центрального отопления</t>
  </si>
  <si>
    <t>2.1.2.</t>
  </si>
  <si>
    <t>Ликвидация воздушных пробок в системе центрального отопления (наладка системы - стояки)</t>
  </si>
  <si>
    <t xml:space="preserve"> </t>
  </si>
  <si>
    <t>2.1.3.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</si>
  <si>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</si>
  <si>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</si>
  <si>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</si>
  <si>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</si>
  <si>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</si>
  <si>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</si>
  <si>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</si>
  <si>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</si>
  <si>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</si>
  <si>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</si>
  <si>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</si>
  <si>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</si>
  <si>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</si>
  <si>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</si>
  <si>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</si>
  <si>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</si>
  <si>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</si>
  <si>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</si>
  <si>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</si>
  <si>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</si>
  <si>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</si>
  <si>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Аварийное обслуживание</t>
  </si>
  <si>
    <t>Постоянно</t>
  </si>
  <si>
    <t>2.3.5.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</si>
  <si>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</si>
  <si>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</si>
  <si>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2.3.6.</t>
  </si>
  <si>
    <t>Удаление с крыш снега и наледи</t>
  </si>
  <si>
    <t>2.3.7.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</si>
  <si>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</si>
  <si>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</si>
  <si>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2.3.8.</t>
  </si>
  <si>
    <t>Проверка заземления оболочки электрокабеля, замеры сопротивления изоляции проводов</t>
  </si>
  <si>
    <t>1 раз в 3 года</t>
  </si>
  <si>
    <t>2.3.9.</t>
  </si>
  <si>
    <t>Техобслуживание вводных и внутренних газопроводов</t>
  </si>
  <si>
    <t>2.3.10.</t>
  </si>
  <si>
    <t>Материальные затраты на техническое обслуживание</t>
  </si>
  <si>
    <t>2.4.</t>
  </si>
  <si>
    <t>Мелкий ремонт</t>
  </si>
  <si>
    <t>2.4.1.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</si>
  <si>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</si>
  <si>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</si>
  <si>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</si>
  <si>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</si>
  <si>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</si>
  <si>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</si>
  <si>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</si>
  <si>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</si>
  <si>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</si>
  <si>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</si>
  <si>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</si>
  <si>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</si>
  <si>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</si>
  <si>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</si>
  <si>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</si>
  <si>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</si>
  <si>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</si>
  <si>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rPr>
        <b/>
        <sz val="12"/>
        <rFont val="Arial Cyr"/>
        <charset val="204"/>
      </rPr>
      <t>ПЕРЕЧЕНЬ</t>
    </r>
    <r>
      <rPr>
        <sz val="12"/>
        <color theme="1"/>
        <rFont val="Calibri"/>
        <family val="2"/>
        <charset val="204"/>
        <scheme val="minor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11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</si>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</sst>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ont="1"/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/>
    <xf numFmtId="49" fontId="4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2" xfId="0" applyFont="1" applyBorder="1"/>
    <xf numFmtId="2" fontId="11" fillId="0" borderId="12" xfId="0" applyNumberFormat="1" applyFont="1" applyBorder="1" applyAlignment="1">
      <alignment vertical="center"/>
    </xf>
    <xf numFmtId="2" fontId="14" fillId="0" borderId="12" xfId="0" applyNumberFormat="1" applyFont="1" applyBorder="1" applyAlignment="1">
      <alignment vertical="center"/>
    </xf>
    <xf numFmtId="0" fontId="11" fillId="0" borderId="0" xfId="0" applyFont="1"/>
    <xf numFmtId="2" fontId="14" fillId="0" borderId="18" xfId="0" applyNumberFormat="1" applyFont="1" applyBorder="1" applyAlignment="1">
      <alignment vertical="center"/>
    </xf>
    <xf numFmtId="2" fontId="11" fillId="2" borderId="22" xfId="0" applyNumberFormat="1" applyFont="1" applyFill="1" applyBorder="1" applyAlignment="1">
      <alignment vertical="center"/>
    </xf>
    <xf numFmtId="2" fontId="14" fillId="0" borderId="9" xfId="0" applyNumberFormat="1" applyFont="1" applyFill="1" applyBorder="1" applyAlignment="1">
      <alignment vertical="center"/>
    </xf>
    <xf numFmtId="2" fontId="11" fillId="2" borderId="23" xfId="0" applyNumberFormat="1" applyFont="1" applyFill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4" fontId="13" fillId="0" borderId="24" xfId="0" applyNumberFormat="1" applyFont="1" applyBorder="1" applyAlignment="1">
      <alignment vertical="center"/>
    </xf>
    <xf numFmtId="4" fontId="12" fillId="0" borderId="25" xfId="0" applyNumberFormat="1" applyFont="1" applyBorder="1" applyAlignment="1">
      <alignment vertical="center"/>
    </xf>
    <xf numFmtId="4" fontId="13" fillId="2" borderId="20" xfId="0" applyNumberFormat="1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14" fillId="0" borderId="29" xfId="0" applyFont="1" applyBorder="1"/>
    <xf numFmtId="4" fontId="1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4" fillId="0" borderId="33" xfId="0" applyFont="1" applyBorder="1"/>
    <xf numFmtId="4" fontId="11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9.2021%20&#1075;/&#1058;&#1072;&#1088;&#1080;&#1092;%20&#1044;&#1077;&#1089;&#1085;&#1080;&#1094;&#1082;&#1086;&#1075;&#1086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>
            <v>817.86072599999989</v>
          </cell>
        </row>
        <row r="6">
          <cell r="I6">
            <v>177.49760000000003</v>
          </cell>
        </row>
        <row r="7">
          <cell r="I7">
            <v>71.315639999999988</v>
          </cell>
        </row>
        <row r="10">
          <cell r="I10">
            <v>1260.6300000000001</v>
          </cell>
        </row>
        <row r="12">
          <cell r="I12">
            <v>0</v>
          </cell>
        </row>
        <row r="18">
          <cell r="I18">
            <v>0</v>
          </cell>
        </row>
        <row r="19">
          <cell r="I19">
            <v>1042.1316000000002</v>
          </cell>
        </row>
        <row r="20">
          <cell r="I20">
            <v>6947.5440000000008</v>
          </cell>
        </row>
        <row r="21">
          <cell r="I21">
            <v>123.61439999999999</v>
          </cell>
        </row>
        <row r="23">
          <cell r="I23">
            <v>1026.9503999999999</v>
          </cell>
        </row>
        <row r="31">
          <cell r="F31">
            <v>755.04000000000008</v>
          </cell>
        </row>
      </sheetData>
      <sheetData sheetId="9" refreshError="1"/>
      <sheetData sheetId="10">
        <row r="8">
          <cell r="H8">
            <v>634.24992000000009</v>
          </cell>
        </row>
        <row r="16">
          <cell r="H16">
            <v>0</v>
          </cell>
        </row>
        <row r="17">
          <cell r="H17">
            <v>2520</v>
          </cell>
        </row>
        <row r="18">
          <cell r="H18">
            <v>528.30999999999995</v>
          </cell>
        </row>
        <row r="23">
          <cell r="H23">
            <v>42550.84</v>
          </cell>
        </row>
        <row r="24">
          <cell r="H24">
            <v>425.58616462944156</v>
          </cell>
        </row>
        <row r="26">
          <cell r="H26">
            <v>9938.08</v>
          </cell>
        </row>
        <row r="27">
          <cell r="H27">
            <v>752.61</v>
          </cell>
        </row>
        <row r="29">
          <cell r="H29">
            <v>11777.713681376792</v>
          </cell>
        </row>
        <row r="30">
          <cell r="H30">
            <v>1345.38</v>
          </cell>
        </row>
        <row r="31">
          <cell r="H31">
            <v>8969.19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17" zoomScaleNormal="117" workbookViewId="0">
      <selection activeCell="K9" sqref="K9"/>
    </sheetView>
  </sheetViews>
  <sheetFormatPr defaultColWidth="8.6640625" defaultRowHeight="14.4"/>
  <cols>
    <col min="1" max="1" width="7.5546875" style="1" customWidth="1"/>
    <col min="2" max="2" width="49.44140625" customWidth="1"/>
    <col min="3" max="3" width="16.88671875" customWidth="1"/>
    <col min="4" max="4" width="15.5546875" hidden="1" customWidth="1"/>
    <col min="5" max="5" width="11.5546875" hidden="1" customWidth="1"/>
    <col min="6" max="6" width="11.109375" style="47" customWidth="1"/>
    <col min="7" max="7" width="8.6640625" style="47" hidden="1" customWidth="1"/>
    <col min="8" max="8" width="11.77734375" style="41" customWidth="1"/>
    <col min="9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" customWidth="1"/>
    <col min="262" max="262" width="10.5546875" customWidth="1"/>
    <col min="263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" customWidth="1"/>
    <col min="518" max="518" width="10.5546875" customWidth="1"/>
    <col min="519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" customWidth="1"/>
    <col min="774" max="774" width="10.5546875" customWidth="1"/>
    <col min="775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" customWidth="1"/>
    <col min="1030" max="1030" width="10.5546875" customWidth="1"/>
    <col min="1031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" customWidth="1"/>
    <col min="1286" max="1286" width="10.5546875" customWidth="1"/>
    <col min="1287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" customWidth="1"/>
    <col min="1542" max="1542" width="10.5546875" customWidth="1"/>
    <col min="1543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" customWidth="1"/>
    <col min="1798" max="1798" width="10.5546875" customWidth="1"/>
    <col min="1799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" customWidth="1"/>
    <col min="2054" max="2054" width="10.5546875" customWidth="1"/>
    <col min="2055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" customWidth="1"/>
    <col min="2310" max="2310" width="10.5546875" customWidth="1"/>
    <col min="2311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" customWidth="1"/>
    <col min="2566" max="2566" width="10.5546875" customWidth="1"/>
    <col min="2567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" customWidth="1"/>
    <col min="2822" max="2822" width="10.5546875" customWidth="1"/>
    <col min="2823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" customWidth="1"/>
    <col min="3078" max="3078" width="10.5546875" customWidth="1"/>
    <col min="3079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" customWidth="1"/>
    <col min="3334" max="3334" width="10.5546875" customWidth="1"/>
    <col min="3335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" customWidth="1"/>
    <col min="3590" max="3590" width="10.5546875" customWidth="1"/>
    <col min="3591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" customWidth="1"/>
    <col min="3846" max="3846" width="10.5546875" customWidth="1"/>
    <col min="3847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" customWidth="1"/>
    <col min="4102" max="4102" width="10.5546875" customWidth="1"/>
    <col min="4103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" customWidth="1"/>
    <col min="4358" max="4358" width="10.5546875" customWidth="1"/>
    <col min="4359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" customWidth="1"/>
    <col min="4614" max="4614" width="10.5546875" customWidth="1"/>
    <col min="4615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" customWidth="1"/>
    <col min="4870" max="4870" width="10.5546875" customWidth="1"/>
    <col min="4871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" customWidth="1"/>
    <col min="5126" max="5126" width="10.5546875" customWidth="1"/>
    <col min="5127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" customWidth="1"/>
    <col min="5382" max="5382" width="10.5546875" customWidth="1"/>
    <col min="5383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" customWidth="1"/>
    <col min="5638" max="5638" width="10.5546875" customWidth="1"/>
    <col min="5639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" customWidth="1"/>
    <col min="5894" max="5894" width="10.5546875" customWidth="1"/>
    <col min="5895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" customWidth="1"/>
    <col min="6150" max="6150" width="10.5546875" customWidth="1"/>
    <col min="6151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" customWidth="1"/>
    <col min="6406" max="6406" width="10.5546875" customWidth="1"/>
    <col min="6407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" customWidth="1"/>
    <col min="6662" max="6662" width="10.5546875" customWidth="1"/>
    <col min="6663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" customWidth="1"/>
    <col min="6918" max="6918" width="10.5546875" customWidth="1"/>
    <col min="6919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" customWidth="1"/>
    <col min="7174" max="7174" width="10.5546875" customWidth="1"/>
    <col min="7175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" customWidth="1"/>
    <col min="7430" max="7430" width="10.5546875" customWidth="1"/>
    <col min="7431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" customWidth="1"/>
    <col min="7686" max="7686" width="10.5546875" customWidth="1"/>
    <col min="7687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" customWidth="1"/>
    <col min="7942" max="7942" width="10.5546875" customWidth="1"/>
    <col min="7943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" customWidth="1"/>
    <col min="8198" max="8198" width="10.5546875" customWidth="1"/>
    <col min="8199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" customWidth="1"/>
    <col min="8454" max="8454" width="10.5546875" customWidth="1"/>
    <col min="8455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" customWidth="1"/>
    <col min="8710" max="8710" width="10.5546875" customWidth="1"/>
    <col min="8711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" customWidth="1"/>
    <col min="8966" max="8966" width="10.5546875" customWidth="1"/>
    <col min="8967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" customWidth="1"/>
    <col min="9222" max="9222" width="10.5546875" customWidth="1"/>
    <col min="9223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" customWidth="1"/>
    <col min="9478" max="9478" width="10.5546875" customWidth="1"/>
    <col min="9479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" customWidth="1"/>
    <col min="9734" max="9734" width="10.5546875" customWidth="1"/>
    <col min="9735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" customWidth="1"/>
    <col min="9990" max="9990" width="10.5546875" customWidth="1"/>
    <col min="9991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" customWidth="1"/>
    <col min="10246" max="10246" width="10.5546875" customWidth="1"/>
    <col min="10247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" customWidth="1"/>
    <col min="10502" max="10502" width="10.5546875" customWidth="1"/>
    <col min="10503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" customWidth="1"/>
    <col min="10758" max="10758" width="10.5546875" customWidth="1"/>
    <col min="10759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" customWidth="1"/>
    <col min="11014" max="11014" width="10.5546875" customWidth="1"/>
    <col min="11015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" customWidth="1"/>
    <col min="11270" max="11270" width="10.5546875" customWidth="1"/>
    <col min="11271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" customWidth="1"/>
    <col min="11526" max="11526" width="10.5546875" customWidth="1"/>
    <col min="11527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" customWidth="1"/>
    <col min="11782" max="11782" width="10.5546875" customWidth="1"/>
    <col min="11783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" customWidth="1"/>
    <col min="12038" max="12038" width="10.5546875" customWidth="1"/>
    <col min="12039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" customWidth="1"/>
    <col min="12294" max="12294" width="10.5546875" customWidth="1"/>
    <col min="12295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" customWidth="1"/>
    <col min="12550" max="12550" width="10.5546875" customWidth="1"/>
    <col min="12551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" customWidth="1"/>
    <col min="12806" max="12806" width="10.5546875" customWidth="1"/>
    <col min="12807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" customWidth="1"/>
    <col min="13062" max="13062" width="10.5546875" customWidth="1"/>
    <col min="13063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" customWidth="1"/>
    <col min="13318" max="13318" width="10.5546875" customWidth="1"/>
    <col min="13319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" customWidth="1"/>
    <col min="13574" max="13574" width="10.5546875" customWidth="1"/>
    <col min="13575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" customWidth="1"/>
    <col min="13830" max="13830" width="10.5546875" customWidth="1"/>
    <col min="13831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" customWidth="1"/>
    <col min="14086" max="14086" width="10.5546875" customWidth="1"/>
    <col min="14087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" customWidth="1"/>
    <col min="14342" max="14342" width="10.5546875" customWidth="1"/>
    <col min="14343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" customWidth="1"/>
    <col min="14598" max="14598" width="10.5546875" customWidth="1"/>
    <col min="14599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" customWidth="1"/>
    <col min="14854" max="14854" width="10.5546875" customWidth="1"/>
    <col min="14855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" customWidth="1"/>
    <col min="15110" max="15110" width="10.5546875" customWidth="1"/>
    <col min="15111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" customWidth="1"/>
    <col min="15366" max="15366" width="10.5546875" customWidth="1"/>
    <col min="15367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" customWidth="1"/>
    <col min="15622" max="15622" width="10.5546875" customWidth="1"/>
    <col min="15623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" customWidth="1"/>
    <col min="15878" max="15878" width="10.5546875" customWidth="1"/>
    <col min="15879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" customWidth="1"/>
    <col min="16134" max="16134" width="10.5546875" customWidth="1"/>
    <col min="16135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8" ht="69" customHeight="1">
      <c r="A1" s="40" t="s">
        <v>120</v>
      </c>
      <c r="B1" s="40"/>
      <c r="C1" s="40"/>
      <c r="D1" s="40"/>
      <c r="E1" s="40"/>
      <c r="F1" s="40"/>
    </row>
    <row r="2" spans="1:8" ht="15" thickBot="1"/>
    <row r="3" spans="1:8" ht="74.400000000000006" customHeight="1" thickBot="1">
      <c r="A3" s="67" t="s">
        <v>0</v>
      </c>
      <c r="B3" s="68" t="s">
        <v>1</v>
      </c>
      <c r="C3" s="68" t="s">
        <v>2</v>
      </c>
      <c r="D3" s="68" t="s">
        <v>3</v>
      </c>
      <c r="E3" s="69" t="s">
        <v>121</v>
      </c>
      <c r="F3" s="60" t="s">
        <v>121</v>
      </c>
      <c r="G3" s="70"/>
      <c r="H3" s="71" t="s">
        <v>122</v>
      </c>
    </row>
    <row r="4" spans="1:8">
      <c r="A4" s="61"/>
      <c r="B4" s="62" t="s">
        <v>4</v>
      </c>
      <c r="C4" s="62">
        <f>'[1]Исх. дан.'!D8</f>
        <v>700</v>
      </c>
      <c r="D4" s="63"/>
      <c r="E4" s="64"/>
      <c r="F4" s="65"/>
      <c r="H4" s="66"/>
    </row>
    <row r="5" spans="1:8" ht="12.75" customHeight="1">
      <c r="A5" s="37" t="s">
        <v>5</v>
      </c>
      <c r="B5" s="38"/>
      <c r="C5" s="38"/>
      <c r="D5" s="38"/>
      <c r="E5" s="39"/>
      <c r="F5" s="48"/>
      <c r="H5" s="56"/>
    </row>
    <row r="6" spans="1:8" ht="24">
      <c r="A6" s="22" t="s">
        <v>6</v>
      </c>
      <c r="B6" s="3" t="s">
        <v>7</v>
      </c>
      <c r="C6" s="3"/>
      <c r="D6" s="4">
        <f>'[1]ВСЕ раб'!H23</f>
        <v>42550.84</v>
      </c>
      <c r="E6" s="5">
        <v>5.25</v>
      </c>
      <c r="F6" s="49">
        <f>E6*1.05</f>
        <v>5.5125000000000002</v>
      </c>
      <c r="H6" s="57">
        <f>F6*1.0217</f>
        <v>5.6321212500000009</v>
      </c>
    </row>
    <row r="7" spans="1:8" ht="12.75" customHeight="1">
      <c r="A7" s="22" t="s">
        <v>8</v>
      </c>
      <c r="B7" s="30" t="s">
        <v>9</v>
      </c>
      <c r="C7" s="30"/>
      <c r="D7" s="30"/>
      <c r="E7" s="31"/>
      <c r="F7" s="48"/>
      <c r="H7" s="56"/>
    </row>
    <row r="8" spans="1:8" s="9" customFormat="1">
      <c r="A8" s="23" t="s">
        <v>10</v>
      </c>
      <c r="B8" s="6" t="s">
        <v>11</v>
      </c>
      <c r="C8" s="7" t="s">
        <v>12</v>
      </c>
      <c r="D8" s="7"/>
      <c r="E8" s="8"/>
      <c r="F8" s="48"/>
      <c r="G8" s="47"/>
      <c r="H8" s="56"/>
    </row>
    <row r="9" spans="1:8" s="9" customFormat="1">
      <c r="A9" s="23" t="s">
        <v>13</v>
      </c>
      <c r="B9" s="6" t="s">
        <v>14</v>
      </c>
      <c r="C9" s="7" t="s">
        <v>15</v>
      </c>
      <c r="D9" s="7"/>
      <c r="E9" s="8"/>
      <c r="F9" s="48"/>
      <c r="G9" s="47"/>
      <c r="H9" s="56"/>
    </row>
    <row r="10" spans="1:8" ht="12.75" customHeight="1">
      <c r="A10" s="22" t="s">
        <v>16</v>
      </c>
      <c r="B10" s="30" t="s">
        <v>17</v>
      </c>
      <c r="C10" s="30"/>
      <c r="D10" s="30"/>
      <c r="E10" s="31"/>
      <c r="F10" s="48"/>
      <c r="H10" s="56"/>
    </row>
    <row r="11" spans="1:8" s="9" customFormat="1">
      <c r="A11" s="23" t="s">
        <v>18</v>
      </c>
      <c r="B11" s="6" t="s">
        <v>19</v>
      </c>
      <c r="C11" s="7" t="s">
        <v>20</v>
      </c>
      <c r="D11" s="7"/>
      <c r="E11" s="8"/>
      <c r="F11" s="48"/>
      <c r="G11" s="47"/>
      <c r="H11" s="56"/>
    </row>
    <row r="12" spans="1:8" s="9" customFormat="1" ht="22.8">
      <c r="A12" s="23" t="s">
        <v>21</v>
      </c>
      <c r="B12" s="6" t="s">
        <v>22</v>
      </c>
      <c r="C12" s="7" t="s">
        <v>23</v>
      </c>
      <c r="D12" s="7"/>
      <c r="E12" s="8"/>
      <c r="F12" s="48"/>
      <c r="G12" s="47"/>
      <c r="H12" s="56"/>
    </row>
    <row r="13" spans="1:8" s="9" customFormat="1" ht="22.8">
      <c r="A13" s="23" t="s">
        <v>24</v>
      </c>
      <c r="B13" s="6" t="s">
        <v>25</v>
      </c>
      <c r="C13" s="7" t="s">
        <v>23</v>
      </c>
      <c r="D13" s="7"/>
      <c r="E13" s="8"/>
      <c r="F13" s="48"/>
      <c r="G13" s="47"/>
      <c r="H13" s="56"/>
    </row>
    <row r="14" spans="1:8" s="9" customFormat="1" ht="22.8">
      <c r="A14" s="23" t="s">
        <v>26</v>
      </c>
      <c r="B14" s="6" t="s">
        <v>27</v>
      </c>
      <c r="C14" s="7" t="s">
        <v>23</v>
      </c>
      <c r="D14" s="7"/>
      <c r="E14" s="8"/>
      <c r="F14" s="48"/>
      <c r="G14" s="47"/>
      <c r="H14" s="56"/>
    </row>
    <row r="15" spans="1:8" s="9" customFormat="1" ht="22.8">
      <c r="A15" s="23" t="s">
        <v>28</v>
      </c>
      <c r="B15" s="6" t="s">
        <v>29</v>
      </c>
      <c r="C15" s="7" t="s">
        <v>23</v>
      </c>
      <c r="D15" s="7"/>
      <c r="E15" s="8"/>
      <c r="F15" s="48"/>
      <c r="G15" s="47"/>
      <c r="H15" s="56"/>
    </row>
    <row r="16" spans="1:8" ht="12.75" customHeight="1">
      <c r="A16" s="22" t="s">
        <v>30</v>
      </c>
      <c r="B16" s="30" t="s">
        <v>31</v>
      </c>
      <c r="C16" s="30"/>
      <c r="D16" s="30"/>
      <c r="E16" s="31"/>
      <c r="F16" s="48"/>
      <c r="H16" s="56"/>
    </row>
    <row r="17" spans="1:12" s="9" customFormat="1">
      <c r="A17" s="23" t="s">
        <v>32</v>
      </c>
      <c r="B17" s="6" t="s">
        <v>33</v>
      </c>
      <c r="C17" s="7" t="s">
        <v>34</v>
      </c>
      <c r="D17" s="7"/>
      <c r="E17" s="8"/>
      <c r="F17" s="48"/>
      <c r="G17" s="47"/>
      <c r="H17" s="56"/>
    </row>
    <row r="18" spans="1:12" s="9" customFormat="1">
      <c r="A18" s="23" t="s">
        <v>35</v>
      </c>
      <c r="B18" s="6" t="s">
        <v>36</v>
      </c>
      <c r="C18" s="7" t="s">
        <v>34</v>
      </c>
      <c r="D18" s="7"/>
      <c r="E18" s="8"/>
      <c r="F18" s="48"/>
      <c r="G18" s="47"/>
      <c r="H18" s="56"/>
    </row>
    <row r="19" spans="1:12" s="9" customFormat="1" ht="22.8">
      <c r="A19" s="23" t="s">
        <v>37</v>
      </c>
      <c r="B19" s="6" t="s">
        <v>38</v>
      </c>
      <c r="C19" s="7" t="s">
        <v>23</v>
      </c>
      <c r="D19" s="7"/>
      <c r="E19" s="8"/>
      <c r="F19" s="48"/>
      <c r="G19" s="47"/>
      <c r="H19" s="56"/>
    </row>
    <row r="20" spans="1:12" s="9" customFormat="1" ht="22.8">
      <c r="A20" s="23" t="s">
        <v>39</v>
      </c>
      <c r="B20" s="6" t="s">
        <v>40</v>
      </c>
      <c r="C20" s="7" t="s">
        <v>23</v>
      </c>
      <c r="D20" s="7"/>
      <c r="E20" s="8"/>
      <c r="F20" s="48"/>
      <c r="G20" s="47"/>
      <c r="H20" s="56"/>
    </row>
    <row r="21" spans="1:12" s="9" customFormat="1" ht="22.8">
      <c r="A21" s="23" t="s">
        <v>41</v>
      </c>
      <c r="B21" s="6" t="s">
        <v>42</v>
      </c>
      <c r="C21" s="7" t="s">
        <v>23</v>
      </c>
      <c r="D21" s="7"/>
      <c r="E21" s="8"/>
      <c r="F21" s="48"/>
      <c r="G21" s="47"/>
      <c r="H21" s="56"/>
    </row>
    <row r="22" spans="1:12" s="9" customFormat="1" ht="22.8">
      <c r="A22" s="23" t="s">
        <v>43</v>
      </c>
      <c r="B22" s="6" t="s">
        <v>44</v>
      </c>
      <c r="C22" s="7" t="s">
        <v>23</v>
      </c>
      <c r="D22" s="7"/>
      <c r="E22" s="8"/>
      <c r="F22" s="48"/>
      <c r="G22" s="47"/>
      <c r="H22" s="56"/>
    </row>
    <row r="23" spans="1:12" s="9" customFormat="1" ht="22.8">
      <c r="A23" s="23" t="s">
        <v>45</v>
      </c>
      <c r="B23" s="6" t="s">
        <v>46</v>
      </c>
      <c r="C23" s="7" t="s">
        <v>23</v>
      </c>
      <c r="D23" s="7"/>
      <c r="E23" s="8"/>
      <c r="F23" s="48"/>
      <c r="G23" s="47"/>
      <c r="H23" s="56"/>
    </row>
    <row r="24" spans="1:12" s="9" customFormat="1">
      <c r="A24" s="23" t="s">
        <v>47</v>
      </c>
      <c r="B24" s="6" t="s">
        <v>48</v>
      </c>
      <c r="C24" s="7" t="s">
        <v>20</v>
      </c>
      <c r="D24" s="7"/>
      <c r="E24" s="8"/>
      <c r="F24" s="48"/>
      <c r="G24" s="47"/>
      <c r="H24" s="56"/>
    </row>
    <row r="25" spans="1:12" s="9" customFormat="1">
      <c r="A25" s="23" t="s">
        <v>49</v>
      </c>
      <c r="B25" s="6" t="s">
        <v>50</v>
      </c>
      <c r="C25" s="7" t="s">
        <v>34</v>
      </c>
      <c r="D25" s="7"/>
      <c r="E25" s="8"/>
      <c r="F25" s="48"/>
      <c r="G25" s="47"/>
      <c r="H25" s="56"/>
    </row>
    <row r="26" spans="1:12" ht="12.75" customHeight="1">
      <c r="A26" s="37" t="s">
        <v>51</v>
      </c>
      <c r="B26" s="38"/>
      <c r="C26" s="38"/>
      <c r="D26" s="38"/>
      <c r="E26" s="39"/>
      <c r="F26" s="48"/>
      <c r="H26" s="56"/>
    </row>
    <row r="27" spans="1:12" ht="24">
      <c r="A27" s="22" t="s">
        <v>52</v>
      </c>
      <c r="B27" s="3" t="s">
        <v>53</v>
      </c>
      <c r="C27" s="3"/>
      <c r="D27" s="4">
        <f>SUM(D29:D31,D33:D35,D37:D48,D50:D50)</f>
        <v>26581.880286</v>
      </c>
      <c r="E27" s="5">
        <v>3.23</v>
      </c>
      <c r="F27" s="49">
        <f>E27*1.05</f>
        <v>3.3915000000000002</v>
      </c>
      <c r="H27" s="57">
        <f>F27*1.0217</f>
        <v>3.4650955500000005</v>
      </c>
    </row>
    <row r="28" spans="1:12" ht="12.75" customHeight="1">
      <c r="A28" s="22" t="s">
        <v>54</v>
      </c>
      <c r="B28" s="30" t="s">
        <v>55</v>
      </c>
      <c r="C28" s="30"/>
      <c r="D28" s="30"/>
      <c r="E28" s="31"/>
      <c r="F28" s="48"/>
      <c r="H28" s="56"/>
    </row>
    <row r="29" spans="1:12" s="9" customFormat="1" ht="22.8">
      <c r="A29" s="23" t="s">
        <v>56</v>
      </c>
      <c r="B29" s="10" t="s">
        <v>57</v>
      </c>
      <c r="C29" s="7" t="s">
        <v>34</v>
      </c>
      <c r="D29" s="11">
        <f>'[1]СВИО и КЭ'!I5</f>
        <v>817.86072599999989</v>
      </c>
      <c r="E29" s="12">
        <v>0.10360000000000001</v>
      </c>
      <c r="F29" s="50">
        <f>E29*1.05</f>
        <v>0.10878000000000002</v>
      </c>
      <c r="G29" s="47"/>
      <c r="H29" s="56">
        <f>F29*1.0217</f>
        <v>0.11114052600000002</v>
      </c>
    </row>
    <row r="30" spans="1:12" s="9" customFormat="1" ht="22.8">
      <c r="A30" s="23" t="s">
        <v>58</v>
      </c>
      <c r="B30" s="10" t="s">
        <v>59</v>
      </c>
      <c r="C30" s="7" t="s">
        <v>34</v>
      </c>
      <c r="D30" s="11">
        <f>'[1]СВИО и КЭ'!I6</f>
        <v>177.49760000000003</v>
      </c>
      <c r="E30" s="12">
        <v>2.0720000000000002E-2</v>
      </c>
      <c r="F30" s="50">
        <f t="shared" ref="F30:F58" si="0">E30*1.05</f>
        <v>2.1756000000000005E-2</v>
      </c>
      <c r="G30" s="47"/>
      <c r="H30" s="56">
        <f t="shared" ref="H30:H60" si="1">F30*1.0217</f>
        <v>2.2228105200000004E-2</v>
      </c>
      <c r="L30" s="9" t="s">
        <v>60</v>
      </c>
    </row>
    <row r="31" spans="1:12" s="9" customFormat="1" ht="22.8">
      <c r="A31" s="23" t="s">
        <v>61</v>
      </c>
      <c r="B31" s="10" t="s">
        <v>62</v>
      </c>
      <c r="C31" s="7" t="s">
        <v>34</v>
      </c>
      <c r="D31" s="11">
        <f>'[1]СВИО и КЭ'!I7</f>
        <v>71.315639999999988</v>
      </c>
      <c r="E31" s="12">
        <v>1.0360000000000001E-2</v>
      </c>
      <c r="F31" s="50">
        <f t="shared" si="0"/>
        <v>1.0878000000000002E-2</v>
      </c>
      <c r="G31" s="47"/>
      <c r="H31" s="56">
        <f t="shared" si="1"/>
        <v>1.1114052600000002E-2</v>
      </c>
      <c r="L31" s="9" t="s">
        <v>60</v>
      </c>
    </row>
    <row r="32" spans="1:12" ht="12.75" customHeight="1">
      <c r="A32" s="22" t="s">
        <v>63</v>
      </c>
      <c r="B32" s="30" t="s">
        <v>64</v>
      </c>
      <c r="C32" s="30"/>
      <c r="D32" s="30"/>
      <c r="E32" s="31"/>
      <c r="F32" s="50"/>
      <c r="H32" s="56"/>
      <c r="L32" t="s">
        <v>60</v>
      </c>
    </row>
    <row r="33" spans="1:12" s="9" customFormat="1" ht="34.200000000000003" hidden="1">
      <c r="A33" s="23" t="s">
        <v>65</v>
      </c>
      <c r="B33" s="6" t="s">
        <v>66</v>
      </c>
      <c r="C33" s="7" t="s">
        <v>67</v>
      </c>
      <c r="D33" s="11">
        <f>'[1]СВИО и КЭ'!I12</f>
        <v>0</v>
      </c>
      <c r="E33" s="12">
        <f>ROUND(D33/$C$4/12,2)</f>
        <v>0</v>
      </c>
      <c r="F33" s="50">
        <f t="shared" si="0"/>
        <v>0</v>
      </c>
      <c r="G33" s="47"/>
      <c r="H33" s="56">
        <f t="shared" si="1"/>
        <v>0</v>
      </c>
    </row>
    <row r="34" spans="1:12" s="9" customFormat="1" ht="17.25" customHeight="1">
      <c r="A34" s="23" t="s">
        <v>65</v>
      </c>
      <c r="B34" s="6" t="s">
        <v>68</v>
      </c>
      <c r="C34" s="7" t="s">
        <v>34</v>
      </c>
      <c r="D34" s="11">
        <f>'[1]СВИО и КЭ'!I10</f>
        <v>1260.6300000000001</v>
      </c>
      <c r="E34" s="12">
        <v>0.16</v>
      </c>
      <c r="F34" s="50">
        <f t="shared" si="0"/>
        <v>0.16800000000000001</v>
      </c>
      <c r="G34" s="47"/>
      <c r="H34" s="56">
        <f t="shared" si="1"/>
        <v>0.17164560000000001</v>
      </c>
      <c r="L34" s="9" t="s">
        <v>60</v>
      </c>
    </row>
    <row r="35" spans="1:12" s="9" customFormat="1" ht="22.8" hidden="1">
      <c r="A35" s="23" t="s">
        <v>69</v>
      </c>
      <c r="B35" s="6" t="s">
        <v>70</v>
      </c>
      <c r="C35" s="7" t="s">
        <v>71</v>
      </c>
      <c r="D35" s="11">
        <f>E35*C4*12</f>
        <v>0</v>
      </c>
      <c r="E35" s="12"/>
      <c r="F35" s="50">
        <f t="shared" si="0"/>
        <v>0</v>
      </c>
      <c r="G35" s="47"/>
      <c r="H35" s="56">
        <f t="shared" si="1"/>
        <v>0</v>
      </c>
    </row>
    <row r="36" spans="1:12" ht="12.75" customHeight="1">
      <c r="A36" s="22" t="s">
        <v>72</v>
      </c>
      <c r="B36" s="30" t="s">
        <v>73</v>
      </c>
      <c r="C36" s="30"/>
      <c r="D36" s="30"/>
      <c r="E36" s="31"/>
      <c r="F36" s="50">
        <f t="shared" si="0"/>
        <v>0</v>
      </c>
      <c r="H36" s="56"/>
    </row>
    <row r="37" spans="1:12">
      <c r="A37" s="23" t="s">
        <v>74</v>
      </c>
      <c r="B37" s="6" t="s">
        <v>75</v>
      </c>
      <c r="C37" s="7" t="s">
        <v>34</v>
      </c>
      <c r="D37" s="11">
        <f>'[1]СВИО и КЭ'!I23</f>
        <v>1026.9503999999999</v>
      </c>
      <c r="E37" s="12">
        <v>0.12432</v>
      </c>
      <c r="F37" s="50">
        <f t="shared" si="0"/>
        <v>0.13053600000000001</v>
      </c>
      <c r="H37" s="56">
        <f t="shared" si="1"/>
        <v>0.13336863120000003</v>
      </c>
    </row>
    <row r="38" spans="1:12">
      <c r="A38" s="23" t="s">
        <v>76</v>
      </c>
      <c r="B38" s="13" t="s">
        <v>77</v>
      </c>
      <c r="C38" s="7" t="s">
        <v>34</v>
      </c>
      <c r="D38" s="11">
        <f>'[1]СВИО и КЭ'!I21</f>
        <v>123.61439999999999</v>
      </c>
      <c r="E38" s="12">
        <v>1.0360000000000001E-2</v>
      </c>
      <c r="F38" s="50">
        <f t="shared" si="0"/>
        <v>1.0878000000000002E-2</v>
      </c>
      <c r="H38" s="56">
        <f t="shared" si="1"/>
        <v>1.1114052600000002E-2</v>
      </c>
    </row>
    <row r="39" spans="1:12">
      <c r="A39" s="23" t="s">
        <v>78</v>
      </c>
      <c r="B39" s="6" t="s">
        <v>79</v>
      </c>
      <c r="C39" s="7" t="s">
        <v>80</v>
      </c>
      <c r="D39" s="11">
        <f>E39*C4*12</f>
        <v>3742.0320000000002</v>
      </c>
      <c r="E39" s="12">
        <v>0.44547999999999999</v>
      </c>
      <c r="F39" s="50">
        <f t="shared" si="0"/>
        <v>0.467754</v>
      </c>
      <c r="H39" s="56">
        <f t="shared" si="1"/>
        <v>0.47790426180000001</v>
      </c>
    </row>
    <row r="40" spans="1:12" hidden="1">
      <c r="A40" s="23" t="s">
        <v>81</v>
      </c>
      <c r="B40" s="2" t="s">
        <v>82</v>
      </c>
      <c r="C40" s="7" t="s">
        <v>34</v>
      </c>
      <c r="D40" s="11">
        <f>'[1]ВСЕ раб'!H16</f>
        <v>0</v>
      </c>
      <c r="E40" s="12">
        <v>0</v>
      </c>
      <c r="F40" s="50">
        <f t="shared" si="0"/>
        <v>0</v>
      </c>
      <c r="H40" s="56">
        <f t="shared" si="1"/>
        <v>0</v>
      </c>
    </row>
    <row r="41" spans="1:12">
      <c r="A41" s="23" t="s">
        <v>81</v>
      </c>
      <c r="B41" s="2" t="s">
        <v>83</v>
      </c>
      <c r="C41" s="7" t="s">
        <v>84</v>
      </c>
      <c r="D41" s="11">
        <f>'[1]ВСЕ раб'!H17</f>
        <v>2520</v>
      </c>
      <c r="E41" s="12">
        <v>0.31080000000000002</v>
      </c>
      <c r="F41" s="50">
        <f t="shared" si="0"/>
        <v>0.32634000000000002</v>
      </c>
      <c r="H41" s="56">
        <f t="shared" si="1"/>
        <v>0.33342157800000005</v>
      </c>
    </row>
    <row r="42" spans="1:12" ht="22.8" hidden="1">
      <c r="A42" s="23" t="s">
        <v>85</v>
      </c>
      <c r="B42" s="2" t="s">
        <v>86</v>
      </c>
      <c r="C42" s="7" t="s">
        <v>34</v>
      </c>
      <c r="D42" s="11">
        <f>'[1]СВИО и КЭ'!I18</f>
        <v>0</v>
      </c>
      <c r="E42" s="12">
        <v>0</v>
      </c>
      <c r="F42" s="50">
        <f t="shared" si="0"/>
        <v>0</v>
      </c>
      <c r="H42" s="56">
        <f t="shared" si="1"/>
        <v>0</v>
      </c>
    </row>
    <row r="43" spans="1:12" s="9" customFormat="1">
      <c r="A43" s="24" t="s">
        <v>85</v>
      </c>
      <c r="B43" s="2" t="s">
        <v>87</v>
      </c>
      <c r="C43" s="7" t="s">
        <v>34</v>
      </c>
      <c r="D43" s="11">
        <f>'[1]СВИО и КЭ'!I19</f>
        <v>1042.1316000000002</v>
      </c>
      <c r="E43" s="12">
        <v>0.12432</v>
      </c>
      <c r="F43" s="50">
        <f t="shared" si="0"/>
        <v>0.13053600000000001</v>
      </c>
      <c r="G43" s="47"/>
      <c r="H43" s="56">
        <f t="shared" si="1"/>
        <v>0.13336863120000003</v>
      </c>
    </row>
    <row r="44" spans="1:12" s="9" customFormat="1" ht="22.8">
      <c r="A44" s="25" t="s">
        <v>88</v>
      </c>
      <c r="B44" s="2" t="s">
        <v>89</v>
      </c>
      <c r="C44" s="7" t="s">
        <v>23</v>
      </c>
      <c r="D44" s="11">
        <f>'[1]СВИО и КЭ'!I20</f>
        <v>6947.5440000000008</v>
      </c>
      <c r="E44" s="12">
        <v>0.85987999999999998</v>
      </c>
      <c r="F44" s="50">
        <f t="shared" si="0"/>
        <v>0.90287400000000007</v>
      </c>
      <c r="G44" s="47"/>
      <c r="H44" s="56">
        <f t="shared" si="1"/>
        <v>0.92246636580000008</v>
      </c>
    </row>
    <row r="45" spans="1:12" s="9" customFormat="1" ht="22.8">
      <c r="A45" s="26" t="s">
        <v>90</v>
      </c>
      <c r="B45" s="2" t="s">
        <v>91</v>
      </c>
      <c r="C45" s="7" t="s">
        <v>92</v>
      </c>
      <c r="D45" s="11">
        <f>E45*C4*12</f>
        <v>6178.7039999999997</v>
      </c>
      <c r="E45" s="12">
        <v>0.73555999999999999</v>
      </c>
      <c r="F45" s="50">
        <f t="shared" si="0"/>
        <v>0.77233799999999997</v>
      </c>
      <c r="G45" s="47"/>
      <c r="H45" s="56">
        <f t="shared" si="1"/>
        <v>0.78909773459999999</v>
      </c>
    </row>
    <row r="46" spans="1:12" s="9" customFormat="1" ht="22.8">
      <c r="A46" s="23" t="s">
        <v>93</v>
      </c>
      <c r="B46" s="2" t="s">
        <v>94</v>
      </c>
      <c r="C46" s="7" t="s">
        <v>95</v>
      </c>
      <c r="D46" s="11">
        <f>'[1]СВИО и КЭ'!F31</f>
        <v>755.04000000000008</v>
      </c>
      <c r="E46" s="12">
        <v>9.3240000000000003E-2</v>
      </c>
      <c r="F46" s="50">
        <f t="shared" si="0"/>
        <v>9.7902000000000003E-2</v>
      </c>
      <c r="G46" s="47"/>
      <c r="H46" s="56">
        <f t="shared" si="1"/>
        <v>0.10002647340000001</v>
      </c>
    </row>
    <row r="47" spans="1:12" s="9" customFormat="1">
      <c r="A47" s="23" t="s">
        <v>96</v>
      </c>
      <c r="B47" s="2" t="s">
        <v>97</v>
      </c>
      <c r="C47" s="7" t="s">
        <v>95</v>
      </c>
      <c r="D47" s="11">
        <f>'[1]ВСЕ раб'!H18</f>
        <v>528.30999999999995</v>
      </c>
      <c r="E47" s="12">
        <v>6.216E-2</v>
      </c>
      <c r="F47" s="50">
        <f t="shared" si="0"/>
        <v>6.5268000000000007E-2</v>
      </c>
      <c r="G47" s="47"/>
      <c r="H47" s="56">
        <f t="shared" si="1"/>
        <v>6.6684315600000016E-2</v>
      </c>
    </row>
    <row r="48" spans="1:12" s="9" customFormat="1">
      <c r="A48" s="23" t="s">
        <v>98</v>
      </c>
      <c r="B48" s="2" t="s">
        <v>99</v>
      </c>
      <c r="C48" s="7" t="s">
        <v>84</v>
      </c>
      <c r="D48" s="11">
        <f>'[1]ВСЕ раб'!H8</f>
        <v>634.24992000000009</v>
      </c>
      <c r="E48" s="12">
        <v>8.2880000000000009E-2</v>
      </c>
      <c r="F48" s="50">
        <f t="shared" si="0"/>
        <v>8.7024000000000018E-2</v>
      </c>
      <c r="G48" s="47"/>
      <c r="H48" s="56">
        <f t="shared" si="1"/>
        <v>8.8912420800000017E-2</v>
      </c>
    </row>
    <row r="49" spans="1:8" s="14" customFormat="1" ht="12.75" customHeight="1">
      <c r="A49" s="22" t="s">
        <v>100</v>
      </c>
      <c r="B49" s="32" t="s">
        <v>101</v>
      </c>
      <c r="C49" s="32"/>
      <c r="D49" s="32"/>
      <c r="E49" s="33"/>
      <c r="F49" s="50">
        <f t="shared" si="0"/>
        <v>0</v>
      </c>
      <c r="G49" s="51"/>
      <c r="H49" s="56"/>
    </row>
    <row r="50" spans="1:8" s="9" customFormat="1">
      <c r="A50" s="23" t="s">
        <v>102</v>
      </c>
      <c r="B50" s="2" t="s">
        <v>103</v>
      </c>
      <c r="C50" s="7" t="s">
        <v>34</v>
      </c>
      <c r="D50" s="11">
        <f>E50*C4*12</f>
        <v>756</v>
      </c>
      <c r="E50" s="12">
        <v>0.09</v>
      </c>
      <c r="F50" s="50">
        <f t="shared" si="0"/>
        <v>9.4500000000000001E-2</v>
      </c>
      <c r="G50" s="47"/>
      <c r="H50" s="56">
        <f t="shared" si="1"/>
        <v>9.6550650000000002E-2</v>
      </c>
    </row>
    <row r="51" spans="1:8" ht="12.75" customHeight="1">
      <c r="A51" s="34" t="s">
        <v>104</v>
      </c>
      <c r="B51" s="35"/>
      <c r="C51" s="35"/>
      <c r="D51" s="35"/>
      <c r="E51" s="36"/>
      <c r="F51" s="50"/>
      <c r="H51" s="56"/>
    </row>
    <row r="52" spans="1:8">
      <c r="A52" s="27" t="s">
        <v>105</v>
      </c>
      <c r="B52" s="15" t="s">
        <v>106</v>
      </c>
      <c r="C52" s="16" t="s">
        <v>84</v>
      </c>
      <c r="D52" s="11">
        <f>'[1]ВСЕ раб'!H26</f>
        <v>9938.08</v>
      </c>
      <c r="E52" s="12">
        <v>1.22248</v>
      </c>
      <c r="F52" s="50">
        <f t="shared" si="0"/>
        <v>1.283604</v>
      </c>
      <c r="H52" s="56">
        <f t="shared" si="1"/>
        <v>1.3114582068</v>
      </c>
    </row>
    <row r="53" spans="1:8">
      <c r="A53" s="28" t="s">
        <v>107</v>
      </c>
      <c r="B53" s="2" t="s">
        <v>108</v>
      </c>
      <c r="C53" s="17" t="s">
        <v>84</v>
      </c>
      <c r="D53" s="11">
        <f>'[1]ВСЕ раб'!H24</f>
        <v>425.58616462944156</v>
      </c>
      <c r="E53" s="12">
        <v>5.1800000000000006E-2</v>
      </c>
      <c r="F53" s="50">
        <f t="shared" si="0"/>
        <v>5.4390000000000008E-2</v>
      </c>
      <c r="H53" s="56">
        <f t="shared" si="1"/>
        <v>5.5570263000000009E-2</v>
      </c>
    </row>
    <row r="54" spans="1:8" ht="22.8">
      <c r="A54" s="28" t="s">
        <v>109</v>
      </c>
      <c r="B54" s="2" t="s">
        <v>110</v>
      </c>
      <c r="C54" s="17" t="s">
        <v>23</v>
      </c>
      <c r="D54" s="11">
        <f>'[1]ВСЕ раб'!H27</f>
        <v>752.61</v>
      </c>
      <c r="E54" s="12">
        <v>9.3240000000000003E-2</v>
      </c>
      <c r="F54" s="50">
        <f t="shared" si="0"/>
        <v>9.7902000000000003E-2</v>
      </c>
      <c r="H54" s="56">
        <f t="shared" si="1"/>
        <v>0.10002647340000001</v>
      </c>
    </row>
    <row r="55" spans="1:8">
      <c r="A55" s="28" t="s">
        <v>111</v>
      </c>
      <c r="B55" s="2" t="s">
        <v>112</v>
      </c>
      <c r="C55" s="17" t="s">
        <v>84</v>
      </c>
      <c r="D55" s="11">
        <f>E55*C4*12</f>
        <v>2349.6480000000001</v>
      </c>
      <c r="E55" s="12">
        <v>0.27972000000000002</v>
      </c>
      <c r="F55" s="50">
        <f t="shared" si="0"/>
        <v>0.29370600000000002</v>
      </c>
      <c r="H55" s="56">
        <f t="shared" si="1"/>
        <v>0.30007942020000006</v>
      </c>
    </row>
    <row r="56" spans="1:8">
      <c r="A56" s="28" t="s">
        <v>113</v>
      </c>
      <c r="B56" s="2" t="s">
        <v>114</v>
      </c>
      <c r="C56" s="17" t="s">
        <v>84</v>
      </c>
      <c r="D56" s="11">
        <f>'[1]ВСЕ раб'!H29</f>
        <v>11777.713681376792</v>
      </c>
      <c r="E56" s="12">
        <v>1.4503999999999999</v>
      </c>
      <c r="F56" s="50">
        <f t="shared" si="0"/>
        <v>1.5229200000000001</v>
      </c>
      <c r="H56" s="56">
        <f t="shared" si="1"/>
        <v>1.5559673640000002</v>
      </c>
    </row>
    <row r="57" spans="1:8">
      <c r="A57" s="28" t="s">
        <v>115</v>
      </c>
      <c r="B57" s="2" t="s">
        <v>116</v>
      </c>
      <c r="C57" s="17" t="s">
        <v>84</v>
      </c>
      <c r="D57" s="11">
        <f>'[1]ВСЕ раб'!H30</f>
        <v>1345.38</v>
      </c>
      <c r="E57" s="12">
        <v>0.16576000000000002</v>
      </c>
      <c r="F57" s="50">
        <f t="shared" si="0"/>
        <v>0.17404800000000004</v>
      </c>
      <c r="H57" s="56">
        <f t="shared" si="1"/>
        <v>0.17782484160000003</v>
      </c>
    </row>
    <row r="58" spans="1:8" ht="15" thickBot="1">
      <c r="A58" s="29" t="s">
        <v>117</v>
      </c>
      <c r="B58" s="18" t="s">
        <v>118</v>
      </c>
      <c r="C58" s="19" t="s">
        <v>84</v>
      </c>
      <c r="D58" s="20">
        <f>'[1]ВСЕ раб'!H31</f>
        <v>8969.19</v>
      </c>
      <c r="E58" s="21">
        <v>1.1085200000000002</v>
      </c>
      <c r="F58" s="52">
        <f t="shared" si="0"/>
        <v>1.1639460000000001</v>
      </c>
      <c r="H58" s="58">
        <f t="shared" si="1"/>
        <v>1.1892036282000003</v>
      </c>
    </row>
    <row r="59" spans="1:8" s="14" customFormat="1" ht="13.8" thickBot="1">
      <c r="A59" s="43" t="s">
        <v>119</v>
      </c>
      <c r="B59" s="44"/>
      <c r="C59" s="44"/>
      <c r="D59" s="45">
        <f>SUM(D6,D27,D52:D58)</f>
        <v>104690.92813200623</v>
      </c>
      <c r="E59" s="46">
        <v>12.86</v>
      </c>
      <c r="F59" s="53">
        <f>E59*1.05</f>
        <v>13.503</v>
      </c>
      <c r="G59" s="55">
        <f t="shared" ref="G59:H59" si="2">F59*1.05</f>
        <v>14.17815</v>
      </c>
      <c r="H59" s="59">
        <f>H6+H27+H52+H53+H54+H55+H56+H57+H58</f>
        <v>13.7873469972</v>
      </c>
    </row>
    <row r="60" spans="1:8" hidden="1">
      <c r="E60">
        <v>12.86</v>
      </c>
      <c r="F60" s="54">
        <f>E60*1.05</f>
        <v>13.503</v>
      </c>
      <c r="H60" s="42">
        <f t="shared" si="1"/>
        <v>13.7960151</v>
      </c>
    </row>
  </sheetData>
  <mergeCells count="12">
    <mergeCell ref="A1:F1"/>
    <mergeCell ref="A59:C59"/>
    <mergeCell ref="A5:E5"/>
    <mergeCell ref="B7:E7"/>
    <mergeCell ref="B10:E10"/>
    <mergeCell ref="B16:E16"/>
    <mergeCell ref="A26:E26"/>
    <mergeCell ref="B28:E28"/>
    <mergeCell ref="B32:E32"/>
    <mergeCell ref="B36:E36"/>
    <mergeCell ref="B49:E49"/>
    <mergeCell ref="A51:E51"/>
  </mergeCells>
  <pageMargins left="0.70866141732283472" right="0.31496062992125984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cp:lastPrinted>2022-08-08T09:13:26Z</cp:lastPrinted>
  <dcterms:created xsi:type="dcterms:W3CDTF">2021-11-18T09:23:11Z</dcterms:created>
  <dcterms:modified xsi:type="dcterms:W3CDTF">2022-08-08T09:13:31Z</dcterms:modified>
</cp:coreProperties>
</file>