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.200\Obmen\Ковтунова Е.Н\Тарифы\Перечни ИВНЯ\Перечни Ивня с 01.09.2022 г\"/>
    </mc:Choice>
  </mc:AlternateContent>
  <bookViews>
    <workbookView xWindow="0" yWindow="0" windowWidth="23040" windowHeight="8616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4" i="1" l="1"/>
  <c r="J50" i="1" s="1"/>
  <c r="K50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5" i="1"/>
  <c r="J46" i="1"/>
  <c r="J47" i="1"/>
  <c r="J48" i="1"/>
  <c r="J49" i="1"/>
  <c r="J19" i="1"/>
  <c r="J17" i="1"/>
  <c r="J7" i="1"/>
  <c r="F49" i="1" l="1"/>
  <c r="F48" i="1"/>
  <c r="F47" i="1"/>
  <c r="F46" i="1"/>
  <c r="F45" i="1"/>
  <c r="F44" i="1"/>
  <c r="F42" i="1"/>
  <c r="F41" i="1"/>
  <c r="F39" i="1"/>
  <c r="F38" i="1"/>
  <c r="F37" i="1"/>
  <c r="F36" i="1"/>
  <c r="F35" i="1"/>
  <c r="F34" i="1"/>
  <c r="F33" i="1"/>
  <c r="F32" i="1"/>
  <c r="F31" i="1"/>
  <c r="F30" i="1"/>
  <c r="F29" i="1"/>
  <c r="F27" i="1"/>
  <c r="F26" i="1"/>
  <c r="F25" i="1"/>
  <c r="F24" i="1"/>
  <c r="F23" i="1"/>
  <c r="F21" i="1"/>
  <c r="F20" i="1"/>
  <c r="F19" i="1"/>
  <c r="F17" i="1"/>
  <c r="F50" i="1"/>
  <c r="F7" i="1"/>
  <c r="D49" i="1" l="1"/>
  <c r="D48" i="1"/>
  <c r="D47" i="1"/>
  <c r="D46" i="1"/>
  <c r="D45" i="1"/>
  <c r="D44" i="1"/>
  <c r="D42" i="1"/>
  <c r="D41" i="1"/>
  <c r="D39" i="1"/>
  <c r="D38" i="1"/>
  <c r="D37" i="1"/>
  <c r="D36" i="1"/>
  <c r="D35" i="1"/>
  <c r="D34" i="1"/>
  <c r="D32" i="1"/>
  <c r="D31" i="1"/>
  <c r="D30" i="1"/>
  <c r="D27" i="1"/>
  <c r="D26" i="1"/>
  <c r="D25" i="1"/>
  <c r="D24" i="1"/>
  <c r="D21" i="1"/>
  <c r="D20" i="1"/>
  <c r="D19" i="1"/>
  <c r="D33" i="1"/>
  <c r="D29" i="1"/>
  <c r="D7" i="1"/>
  <c r="D23" i="1"/>
  <c r="E17" i="1"/>
  <c r="D17" i="1" s="1"/>
  <c r="E50" i="1" l="1"/>
  <c r="D50" i="1" l="1"/>
</calcChain>
</file>

<file path=xl/sharedStrings.xml><?xml version="1.0" encoding="utf-8"?>
<sst xmlns="http://schemas.openxmlformats.org/spreadsheetml/2006/main" count="128" uniqueCount="108">
  <si>
    <t>№</t>
  </si>
  <si>
    <t>Вид работ</t>
  </si>
  <si>
    <t>Периодичность</t>
  </si>
  <si>
    <t>Годовая плата (рублей)</t>
  </si>
  <si>
    <t>I.  Ремонт и обслуживание конструктивных элементов и внешнее благоустройство</t>
  </si>
  <si>
    <t>1.</t>
  </si>
  <si>
    <t>Работы по ремонту и обслуживанию конструктивных элементов и внешнее благоустройство</t>
  </si>
  <si>
    <t>1.1.</t>
  </si>
  <si>
    <t>Профосмотры конструктивных элементов, в том числе:</t>
  </si>
  <si>
    <t>1.1.1.</t>
  </si>
  <si>
    <t>Общие и частичные осмотры кровельных покрытий</t>
  </si>
  <si>
    <t>6 раз год</t>
  </si>
  <si>
    <t>1.1.2.</t>
  </si>
  <si>
    <t>Общие и частичные осмотры конструктивных элементов</t>
  </si>
  <si>
    <t>2 раз в год</t>
  </si>
  <si>
    <t>1.2.</t>
  </si>
  <si>
    <t>Ремонт конструктивных элементов</t>
  </si>
  <si>
    <t>1.2.1.</t>
  </si>
  <si>
    <t>По мере необходимости</t>
  </si>
  <si>
    <t>Ремонт кровельного покрытия и устранение течи</t>
  </si>
  <si>
    <t>1.3.</t>
  </si>
  <si>
    <t>Техническое обслуживание конструктивных элементов</t>
  </si>
  <si>
    <t>1.3.1.</t>
  </si>
  <si>
    <t>1 раз в год</t>
  </si>
  <si>
    <t>1.3.2.</t>
  </si>
  <si>
    <t>Закрытие слуховых окон, люков и входов на чердак</t>
  </si>
  <si>
    <t>Закрытие подвальных и чердачных дверей, металлических решеток и лазов на замки</t>
  </si>
  <si>
    <t>II.  Техническое обслуживание и ремонт внутридомового инженерного оборудования и МОП</t>
  </si>
  <si>
    <t>2.</t>
  </si>
  <si>
    <t>Работы по техническому обслуживанию и ремонту внутридомового инженерного оборудования и МОП</t>
  </si>
  <si>
    <t>2.1.</t>
  </si>
  <si>
    <t>Подготовка к сезонной эксплуатации</t>
  </si>
  <si>
    <t>2.1.1.</t>
  </si>
  <si>
    <t>2.1.3.</t>
  </si>
  <si>
    <t>Опрессовка и промывка трубопроводов системы  центрального отопления</t>
  </si>
  <si>
    <t>Ликвидация воздушных пробок в системе центрального отопления (наладка системы - стояки)</t>
  </si>
  <si>
    <t>Испытание трубопроводов системы центрального отопления (Наладка системы отопления)</t>
  </si>
  <si>
    <t>2.2.</t>
  </si>
  <si>
    <t>Общие и частичные осмотры и обследования</t>
  </si>
  <si>
    <t>2.2.1.</t>
  </si>
  <si>
    <t>Общие и частичные осмотры общедомовой системы холодного водоснабжения и водоотведения в технических помещениях</t>
  </si>
  <si>
    <t>12 раз в год</t>
  </si>
  <si>
    <t>2.2.2.</t>
  </si>
  <si>
    <t>Общие и частичные осмотры линий электрических сетей, арматуры, электрооборудования на лестничных площадках.</t>
  </si>
  <si>
    <t>12 раза в год</t>
  </si>
  <si>
    <t>2.2.3.</t>
  </si>
  <si>
    <t>Общие и частичные осмотры линий электрических сетей, арматуры, электрооборудования в подвальных помещениях</t>
  </si>
  <si>
    <t>4 раза в год</t>
  </si>
  <si>
    <t>2.2.4.</t>
  </si>
  <si>
    <t>Осмотр системы ЦО. Внутриквартирные устройства</t>
  </si>
  <si>
    <t>Осмотр систем ЦО. Устройства в подвальных помещениях (7 мес. Отопительного сезона)</t>
  </si>
  <si>
    <t>7 раз в год</t>
  </si>
  <si>
    <t>2.3.</t>
  </si>
  <si>
    <t>Техническое обслуживание внутридомовых инженерных сетей и МОП</t>
  </si>
  <si>
    <t>2.3.1.</t>
  </si>
  <si>
    <t>Ремонт электрощитов</t>
  </si>
  <si>
    <t>2.3.2.</t>
  </si>
  <si>
    <t>Ревизия вентилей в местах общего пользования</t>
  </si>
  <si>
    <t>2.3.3.</t>
  </si>
  <si>
    <t>Проверка и прочистка дымоходов и вентканалов</t>
  </si>
  <si>
    <t>3 раза в год</t>
  </si>
  <si>
    <t>2.3.4.</t>
  </si>
  <si>
    <t>Дератизация, дезинсекция подвалов</t>
  </si>
  <si>
    <t>2.3.5.</t>
  </si>
  <si>
    <t>Аварийное обслуживание</t>
  </si>
  <si>
    <t>Постоянно</t>
  </si>
  <si>
    <t>2.3.6.</t>
  </si>
  <si>
    <t>Очистка тех. этажей от мусора со сбором его в тару и отноской в установленное место</t>
  </si>
  <si>
    <t>Очистка кровли от мусора и грязи</t>
  </si>
  <si>
    <t>2.3.8.</t>
  </si>
  <si>
    <t>Удаление с крыш снега и наледи</t>
  </si>
  <si>
    <t>2.3.9.</t>
  </si>
  <si>
    <t>Проверка заземления оболочки электрокабеля, замеры сопротивления изоляции проводов</t>
  </si>
  <si>
    <t>1 раз в 3 года</t>
  </si>
  <si>
    <t>2.3.10.</t>
  </si>
  <si>
    <t>Техобслуживание вводных и внутренних газопроводов</t>
  </si>
  <si>
    <t>2.3.11.</t>
  </si>
  <si>
    <t>Материальные затраты на техническое обслуживание</t>
  </si>
  <si>
    <t>2.4.</t>
  </si>
  <si>
    <t>Мелкий ремонт</t>
  </si>
  <si>
    <t>2.4.1.</t>
  </si>
  <si>
    <t>Устранение засоров внутренних канализационных трубопроводов</t>
  </si>
  <si>
    <t>По мере необходимости, но не менее 2-х раз в год</t>
  </si>
  <si>
    <t>2.4.2.</t>
  </si>
  <si>
    <t>Ремонт ВРУ</t>
  </si>
  <si>
    <t>III.  Прочее</t>
  </si>
  <si>
    <t>3.1.</t>
  </si>
  <si>
    <t>Транспортные расходы</t>
  </si>
  <si>
    <t>3.2.</t>
  </si>
  <si>
    <t>3.3.</t>
  </si>
  <si>
    <t>Непредвиденные работы по текущему ремонту общего имущества жилого дома</t>
  </si>
  <si>
    <t>3.4.</t>
  </si>
  <si>
    <t>Услуги ООО "РРКЦ"</t>
  </si>
  <si>
    <t>3.5.</t>
  </si>
  <si>
    <t>Общеэксплуатационные расходы</t>
  </si>
  <si>
    <t>3.6.</t>
  </si>
  <si>
    <t>Внеэксплуатационные расходы</t>
  </si>
  <si>
    <t>Рентабельность</t>
  </si>
  <si>
    <t>Итого</t>
  </si>
  <si>
    <r>
      <t>Стоимость на 1 м</t>
    </r>
    <r>
      <rPr>
        <b/>
        <vertAlign val="superscript"/>
        <sz val="9"/>
        <color theme="1"/>
        <rFont val="Arial"/>
        <family val="2"/>
        <charset val="204"/>
      </rPr>
      <t xml:space="preserve">2 </t>
    </r>
    <r>
      <rPr>
        <b/>
        <sz val="9"/>
        <color theme="1"/>
        <rFont val="Arial"/>
        <family val="2"/>
        <charset val="204"/>
      </rPr>
      <t>общей площади (рублей в месяц)</t>
    </r>
  </si>
  <si>
    <t>2.2.5.</t>
  </si>
  <si>
    <t>2.3.7.</t>
  </si>
  <si>
    <t>2.1.2.</t>
  </si>
  <si>
    <t xml:space="preserve">ПЕРЕЧЕНЬ
обязательных работ и услуг по содержанию и ремонту общего имущества собственников помещений в многоквартирном доме расположенном в Белгородской области Ивнянский район поселок Ивня улица Десницкого 76
</t>
  </si>
  <si>
    <t>Тариф с 01.09.2022 г, рост на 2,17%</t>
  </si>
  <si>
    <r>
      <t>Стоимость на 1 м</t>
    </r>
    <r>
      <rPr>
        <b/>
        <vertAlign val="superscript"/>
        <sz val="9"/>
        <color indexed="8"/>
        <rFont val="Arial"/>
        <family val="2"/>
        <charset val="204"/>
      </rPr>
      <t xml:space="preserve">2 </t>
    </r>
    <r>
      <rPr>
        <b/>
        <sz val="9"/>
        <color indexed="8"/>
        <rFont val="Arial"/>
        <family val="2"/>
        <charset val="204"/>
      </rPr>
      <t>общей площади (рублей в месяц)</t>
    </r>
  </si>
  <si>
    <r>
      <rPr>
        <b/>
        <sz val="12"/>
        <color theme="1"/>
        <rFont val="Arial"/>
        <family val="2"/>
        <charset val="204"/>
      </rPr>
      <t>УТВЕРЖДАЮ:
Заместитель главы администрации 
Ивнянского района 
по отраслевому развитию
_________________________ Д.А. Беликов
Белгородская обл., п. Ивня, ул. Ленина, д. 20
тел. 8 (47243) 5-11-38
«____» _____________ 2018 г.</t>
    </r>
    <r>
      <rPr>
        <sz val="12"/>
        <color theme="1"/>
        <rFont val="Arial"/>
        <family val="2"/>
        <charset val="204"/>
      </rPr>
      <t xml:space="preserve">
</t>
    </r>
  </si>
  <si>
    <r>
      <t>Площадь, м</t>
    </r>
    <r>
      <rPr>
        <b/>
        <vertAlign val="superscript"/>
        <sz val="9"/>
        <color theme="1"/>
        <rFont val="Arial"/>
        <family val="2"/>
        <charset val="204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</si>
</sst>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Times New Roman"/>
      <family val="2"/>
      <charset val="204"/>
    </font>
    <font>
      <b/>
      <vertAlign val="superscript"/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9"/>
      <name val="Arial"/>
      <family val="2"/>
      <charset val="204"/>
    </font>
    <font>
      <b/>
      <vertAlign val="superscript"/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/>
    <xf numFmtId="0" fontId="10" fillId="0" borderId="0" xfId="0" applyFont="1"/>
    <xf numFmtId="2" fontId="8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/>
    <xf numFmtId="0" fontId="3" fillId="0" borderId="1" xfId="0" applyFont="1" applyBorder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topLeftCell="A2" zoomScale="146" zoomScaleNormal="146" workbookViewId="0">
      <selection activeCell="B5" sqref="B5"/>
    </sheetView>
  </sheetViews>
  <sheetFormatPr defaultRowHeight="15" x14ac:dyDescent="0.25"/>
  <cols>
    <col min="1" max="1" width="5.296875" style="2" customWidth="1"/>
    <col min="2" max="2" width="40.69921875" style="2" customWidth="1"/>
    <col min="3" max="3" width="12.19921875" style="2" customWidth="1"/>
    <col min="4" max="4" width="10.796875" style="2" hidden="1" customWidth="1"/>
    <col min="5" max="5" width="13.796875" style="2" hidden="1" customWidth="1"/>
    <col min="6" max="6" width="13.796875" style="3" customWidth="1"/>
    <col min="7" max="9" width="0" style="2" hidden="1" customWidth="1"/>
    <col min="10" max="10" width="11.796875" style="25" customWidth="1"/>
    <col min="11" max="11" width="0" style="2" hidden="1" customWidth="1"/>
    <col min="12" max="16384" width="8.796875" style="2"/>
  </cols>
  <sheetData>
    <row r="1" spans="1:10" ht="129" hidden="1" customHeight="1" x14ac:dyDescent="0.25">
      <c r="B1" s="30" t="s">
        <v>106</v>
      </c>
      <c r="C1" s="30"/>
      <c r="D1" s="30"/>
      <c r="E1" s="30"/>
    </row>
    <row r="2" spans="1:10" ht="66" customHeight="1" x14ac:dyDescent="0.25">
      <c r="A2" s="31" t="s">
        <v>103</v>
      </c>
      <c r="B2" s="31"/>
      <c r="C2" s="31"/>
      <c r="D2" s="31"/>
      <c r="E2" s="31"/>
      <c r="F2" s="31"/>
    </row>
    <row r="4" spans="1:10" ht="72" customHeight="1" x14ac:dyDescent="0.25">
      <c r="A4" s="5" t="s">
        <v>0</v>
      </c>
      <c r="B4" s="5" t="s">
        <v>1</v>
      </c>
      <c r="C4" s="5" t="s">
        <v>2</v>
      </c>
      <c r="D4" s="5" t="s">
        <v>3</v>
      </c>
      <c r="E4" s="5" t="s">
        <v>99</v>
      </c>
      <c r="F4" s="5" t="s">
        <v>105</v>
      </c>
      <c r="G4" s="21"/>
      <c r="H4" s="21"/>
      <c r="I4" s="21"/>
      <c r="J4" s="32" t="s">
        <v>104</v>
      </c>
    </row>
    <row r="5" spans="1:10" ht="15" customHeight="1" x14ac:dyDescent="0.25">
      <c r="A5" s="7"/>
      <c r="B5" s="33" t="s">
        <v>107</v>
      </c>
      <c r="C5" s="29">
        <v>2165</v>
      </c>
      <c r="D5" s="7"/>
      <c r="E5" s="7"/>
      <c r="F5" s="22"/>
      <c r="G5" s="6"/>
      <c r="H5" s="6"/>
      <c r="I5" s="6"/>
      <c r="J5" s="26"/>
    </row>
    <row r="6" spans="1:10" ht="23.4" customHeight="1" x14ac:dyDescent="0.25">
      <c r="A6" s="9" t="s">
        <v>4</v>
      </c>
      <c r="B6" s="9"/>
      <c r="C6" s="9"/>
      <c r="D6" s="9"/>
      <c r="E6" s="9"/>
      <c r="F6" s="22"/>
      <c r="G6" s="6"/>
      <c r="H6" s="6"/>
      <c r="I6" s="6"/>
      <c r="J6" s="26"/>
    </row>
    <row r="7" spans="1:10" ht="40.5" customHeight="1" x14ac:dyDescent="0.25">
      <c r="A7" s="5" t="s">
        <v>5</v>
      </c>
      <c r="B7" s="5" t="s">
        <v>6</v>
      </c>
      <c r="C7" s="5"/>
      <c r="D7" s="10">
        <f>E7*C5*12</f>
        <v>114571.79999999999</v>
      </c>
      <c r="E7" s="5">
        <v>4.41</v>
      </c>
      <c r="F7" s="11">
        <f>E7*1.05</f>
        <v>4.6305000000000005</v>
      </c>
      <c r="G7" s="6"/>
      <c r="H7" s="6"/>
      <c r="I7" s="6"/>
      <c r="J7" s="27">
        <f>F7*1.0217</f>
        <v>4.7309818500000009</v>
      </c>
    </row>
    <row r="8" spans="1:10" ht="14.25" customHeight="1" x14ac:dyDescent="0.25">
      <c r="A8" s="5" t="s">
        <v>7</v>
      </c>
      <c r="B8" s="9" t="s">
        <v>8</v>
      </c>
      <c r="C8" s="9"/>
      <c r="D8" s="9"/>
      <c r="E8" s="9"/>
      <c r="F8" s="23"/>
      <c r="G8" s="6"/>
      <c r="H8" s="6"/>
      <c r="I8" s="6"/>
      <c r="J8" s="26"/>
    </row>
    <row r="9" spans="1:10" ht="18.75" customHeight="1" x14ac:dyDescent="0.25">
      <c r="A9" s="12" t="s">
        <v>9</v>
      </c>
      <c r="B9" s="8" t="s">
        <v>10</v>
      </c>
      <c r="C9" s="12" t="s">
        <v>11</v>
      </c>
      <c r="D9" s="12"/>
      <c r="E9" s="8"/>
      <c r="F9" s="23"/>
      <c r="G9" s="6"/>
      <c r="H9" s="6"/>
      <c r="I9" s="6"/>
      <c r="J9" s="26"/>
    </row>
    <row r="10" spans="1:10" ht="15.9" customHeight="1" x14ac:dyDescent="0.25">
      <c r="A10" s="12" t="s">
        <v>12</v>
      </c>
      <c r="B10" s="8" t="s">
        <v>13</v>
      </c>
      <c r="C10" s="12" t="s">
        <v>14</v>
      </c>
      <c r="D10" s="12"/>
      <c r="E10" s="8"/>
      <c r="F10" s="23"/>
      <c r="G10" s="6"/>
      <c r="H10" s="6"/>
      <c r="I10" s="6"/>
      <c r="J10" s="26"/>
    </row>
    <row r="11" spans="1:10" ht="14.25" customHeight="1" x14ac:dyDescent="0.25">
      <c r="A11" s="5" t="s">
        <v>15</v>
      </c>
      <c r="B11" s="9" t="s">
        <v>16</v>
      </c>
      <c r="C11" s="9"/>
      <c r="D11" s="9"/>
      <c r="E11" s="9"/>
      <c r="F11" s="23"/>
      <c r="G11" s="6"/>
      <c r="H11" s="6"/>
      <c r="I11" s="6"/>
      <c r="J11" s="26"/>
    </row>
    <row r="12" spans="1:10" ht="27.75" customHeight="1" x14ac:dyDescent="0.25">
      <c r="A12" s="12" t="s">
        <v>17</v>
      </c>
      <c r="B12" s="8" t="s">
        <v>19</v>
      </c>
      <c r="C12" s="12" t="s">
        <v>18</v>
      </c>
      <c r="D12" s="12"/>
      <c r="E12" s="8"/>
      <c r="F12" s="23"/>
      <c r="G12" s="6"/>
      <c r="H12" s="6"/>
      <c r="I12" s="6"/>
      <c r="J12" s="26"/>
    </row>
    <row r="13" spans="1:10" ht="17.25" customHeight="1" x14ac:dyDescent="0.25">
      <c r="A13" s="5" t="s">
        <v>20</v>
      </c>
      <c r="B13" s="9" t="s">
        <v>21</v>
      </c>
      <c r="C13" s="9"/>
      <c r="D13" s="9"/>
      <c r="E13" s="9"/>
      <c r="F13" s="23"/>
      <c r="G13" s="6"/>
      <c r="H13" s="6"/>
      <c r="I13" s="6"/>
      <c r="J13" s="26"/>
    </row>
    <row r="14" spans="1:10" ht="24" customHeight="1" x14ac:dyDescent="0.25">
      <c r="A14" s="12" t="s">
        <v>22</v>
      </c>
      <c r="B14" s="8" t="s">
        <v>25</v>
      </c>
      <c r="C14" s="12" t="s">
        <v>18</v>
      </c>
      <c r="D14" s="12"/>
      <c r="E14" s="8"/>
      <c r="F14" s="23"/>
      <c r="G14" s="6"/>
      <c r="H14" s="6"/>
      <c r="I14" s="6"/>
      <c r="J14" s="26"/>
    </row>
    <row r="15" spans="1:10" ht="27.75" customHeight="1" x14ac:dyDescent="0.25">
      <c r="A15" s="12" t="s">
        <v>24</v>
      </c>
      <c r="B15" s="8" t="s">
        <v>26</v>
      </c>
      <c r="C15" s="12" t="s">
        <v>18</v>
      </c>
      <c r="D15" s="12"/>
      <c r="E15" s="8"/>
      <c r="F15" s="23"/>
      <c r="G15" s="6"/>
      <c r="H15" s="6"/>
      <c r="I15" s="6"/>
      <c r="J15" s="26"/>
    </row>
    <row r="16" spans="1:10" ht="17.25" customHeight="1" x14ac:dyDescent="0.25">
      <c r="A16" s="9" t="s">
        <v>27</v>
      </c>
      <c r="B16" s="9"/>
      <c r="C16" s="9"/>
      <c r="D16" s="9"/>
      <c r="E16" s="9"/>
      <c r="F16" s="23"/>
      <c r="G16" s="6"/>
      <c r="H16" s="6"/>
      <c r="I16" s="6"/>
      <c r="J16" s="26"/>
    </row>
    <row r="17" spans="1:10" ht="28.5" customHeight="1" x14ac:dyDescent="0.25">
      <c r="A17" s="5" t="s">
        <v>28</v>
      </c>
      <c r="B17" s="5" t="s">
        <v>29</v>
      </c>
      <c r="C17" s="5"/>
      <c r="D17" s="10">
        <f>E17*C5*12</f>
        <v>90166.188000000024</v>
      </c>
      <c r="E17" s="5">
        <f>E42+E41+E39+E38+E37+E36+E35+E34+E33+E32+E31+E30+E29+E27+E26+E25+E24+E23+E21+E20+E19</f>
        <v>3.470600000000001</v>
      </c>
      <c r="F17" s="11">
        <f>E17*1.05</f>
        <v>3.6441300000000014</v>
      </c>
      <c r="G17" s="6">
        <v>3.47</v>
      </c>
      <c r="H17" s="6"/>
      <c r="I17" s="6"/>
      <c r="J17" s="27">
        <f>F17*1.0217</f>
        <v>3.7232076210000016</v>
      </c>
    </row>
    <row r="18" spans="1:10" x14ac:dyDescent="0.25">
      <c r="A18" s="5" t="s">
        <v>30</v>
      </c>
      <c r="B18" s="9" t="s">
        <v>31</v>
      </c>
      <c r="C18" s="9"/>
      <c r="D18" s="9"/>
      <c r="E18" s="9"/>
      <c r="F18" s="23"/>
      <c r="G18" s="6"/>
      <c r="H18" s="6"/>
      <c r="I18" s="6"/>
      <c r="J18" s="26"/>
    </row>
    <row r="19" spans="1:10" ht="22.8" x14ac:dyDescent="0.25">
      <c r="A19" s="12" t="s">
        <v>32</v>
      </c>
      <c r="B19" s="8" t="s">
        <v>34</v>
      </c>
      <c r="C19" s="12" t="s">
        <v>23</v>
      </c>
      <c r="D19" s="13">
        <f>E19*C5*12</f>
        <v>2422.3751999999999</v>
      </c>
      <c r="E19" s="12">
        <v>9.3240000000000003E-2</v>
      </c>
      <c r="F19" s="14">
        <f>E19*1.05</f>
        <v>9.7902000000000003E-2</v>
      </c>
      <c r="G19" s="6"/>
      <c r="H19" s="6"/>
      <c r="I19" s="6"/>
      <c r="J19" s="26">
        <f>F19*1.0217</f>
        <v>0.10002647340000001</v>
      </c>
    </row>
    <row r="20" spans="1:10" ht="25.5" customHeight="1" x14ac:dyDescent="0.25">
      <c r="A20" s="12" t="s">
        <v>102</v>
      </c>
      <c r="B20" s="8" t="s">
        <v>35</v>
      </c>
      <c r="C20" s="12" t="s">
        <v>23</v>
      </c>
      <c r="D20" s="13">
        <f>E20*C5*12</f>
        <v>1076.6112000000001</v>
      </c>
      <c r="E20" s="12">
        <v>4.1440000000000005E-2</v>
      </c>
      <c r="F20" s="14">
        <f>E20*1.05</f>
        <v>4.3512000000000009E-2</v>
      </c>
      <c r="G20" s="6"/>
      <c r="H20" s="6"/>
      <c r="I20" s="6"/>
      <c r="J20" s="26">
        <f t="shared" ref="J20:J49" si="0">F20*1.0217</f>
        <v>4.4456210400000008E-2</v>
      </c>
    </row>
    <row r="21" spans="1:10" ht="27.75" customHeight="1" x14ac:dyDescent="0.25">
      <c r="A21" s="12" t="s">
        <v>33</v>
      </c>
      <c r="B21" s="8" t="s">
        <v>36</v>
      </c>
      <c r="C21" s="12" t="s">
        <v>23</v>
      </c>
      <c r="D21" s="12">
        <f>E21*C5*12</f>
        <v>807.45839999999998</v>
      </c>
      <c r="E21" s="12">
        <v>3.108E-2</v>
      </c>
      <c r="F21" s="14">
        <f>E21*1.05</f>
        <v>3.2634000000000003E-2</v>
      </c>
      <c r="G21" s="6"/>
      <c r="H21" s="6"/>
      <c r="I21" s="6"/>
      <c r="J21" s="26">
        <f t="shared" si="0"/>
        <v>3.3342157800000008E-2</v>
      </c>
    </row>
    <row r="22" spans="1:10" ht="14.25" customHeight="1" x14ac:dyDescent="0.25">
      <c r="A22" s="5" t="s">
        <v>37</v>
      </c>
      <c r="B22" s="9" t="s">
        <v>38</v>
      </c>
      <c r="C22" s="9"/>
      <c r="D22" s="9"/>
      <c r="E22" s="9"/>
      <c r="F22" s="14"/>
      <c r="G22" s="6"/>
      <c r="H22" s="6"/>
      <c r="I22" s="6"/>
      <c r="J22" s="26">
        <f t="shared" si="0"/>
        <v>0</v>
      </c>
    </row>
    <row r="23" spans="1:10" ht="36.75" customHeight="1" x14ac:dyDescent="0.25">
      <c r="A23" s="12" t="s">
        <v>39</v>
      </c>
      <c r="B23" s="8" t="s">
        <v>40</v>
      </c>
      <c r="C23" s="12" t="s">
        <v>41</v>
      </c>
      <c r="D23" s="13">
        <f>E23*C5*12</f>
        <v>7536.2784000000011</v>
      </c>
      <c r="E23" s="15">
        <v>0.29008000000000006</v>
      </c>
      <c r="F23" s="14">
        <f>E23*1.05</f>
        <v>0.30458400000000008</v>
      </c>
      <c r="G23" s="6"/>
      <c r="H23" s="6"/>
      <c r="I23" s="6"/>
      <c r="J23" s="26">
        <f t="shared" si="0"/>
        <v>0.31119347280000009</v>
      </c>
    </row>
    <row r="24" spans="1:10" ht="36.75" customHeight="1" x14ac:dyDescent="0.25">
      <c r="A24" s="12" t="s">
        <v>42</v>
      </c>
      <c r="B24" s="8" t="s">
        <v>43</v>
      </c>
      <c r="C24" s="12" t="s">
        <v>44</v>
      </c>
      <c r="D24" s="13">
        <f>E24*C5*12</f>
        <v>2422.3751999999999</v>
      </c>
      <c r="E24" s="15">
        <v>9.3240000000000003E-2</v>
      </c>
      <c r="F24" s="14">
        <f>E24*1.05</f>
        <v>9.7902000000000003E-2</v>
      </c>
      <c r="G24" s="6"/>
      <c r="H24" s="6"/>
      <c r="I24" s="6"/>
      <c r="J24" s="26">
        <f t="shared" si="0"/>
        <v>0.10002647340000001</v>
      </c>
    </row>
    <row r="25" spans="1:10" ht="37.65" customHeight="1" x14ac:dyDescent="0.25">
      <c r="A25" s="12" t="s">
        <v>45</v>
      </c>
      <c r="B25" s="8" t="s">
        <v>46</v>
      </c>
      <c r="C25" s="12" t="s">
        <v>47</v>
      </c>
      <c r="D25" s="13">
        <f>E25*C5*12</f>
        <v>5113.9032000000007</v>
      </c>
      <c r="E25" s="15">
        <v>0.19684000000000001</v>
      </c>
      <c r="F25" s="14">
        <f>E25*1.05</f>
        <v>0.20668200000000003</v>
      </c>
      <c r="G25" s="6"/>
      <c r="H25" s="6"/>
      <c r="I25" s="6"/>
      <c r="J25" s="26">
        <f t="shared" si="0"/>
        <v>0.21116699940000005</v>
      </c>
    </row>
    <row r="26" spans="1:10" ht="18" customHeight="1" x14ac:dyDescent="0.25">
      <c r="A26" s="12" t="s">
        <v>48</v>
      </c>
      <c r="B26" s="8" t="s">
        <v>49</v>
      </c>
      <c r="C26" s="12" t="s">
        <v>23</v>
      </c>
      <c r="D26" s="13">
        <f>E26*C5*12</f>
        <v>4037.2920000000004</v>
      </c>
      <c r="E26" s="15">
        <v>0.15540000000000001</v>
      </c>
      <c r="F26" s="14">
        <f>E26*1.05</f>
        <v>0.16317000000000001</v>
      </c>
      <c r="G26" s="6"/>
      <c r="H26" s="6"/>
      <c r="I26" s="6"/>
      <c r="J26" s="26">
        <f t="shared" si="0"/>
        <v>0.16671078900000003</v>
      </c>
    </row>
    <row r="27" spans="1:10" ht="22.8" x14ac:dyDescent="0.25">
      <c r="A27" s="16" t="s">
        <v>100</v>
      </c>
      <c r="B27" s="8" t="s">
        <v>50</v>
      </c>
      <c r="C27" s="12" t="s">
        <v>51</v>
      </c>
      <c r="D27" s="13">
        <f>E27*C5*12</f>
        <v>4575.597600000001</v>
      </c>
      <c r="E27" s="15">
        <v>0.17612000000000003</v>
      </c>
      <c r="F27" s="14">
        <f>E27*1.05</f>
        <v>0.18492600000000003</v>
      </c>
      <c r="G27" s="6"/>
      <c r="H27" s="6"/>
      <c r="I27" s="6"/>
      <c r="J27" s="26">
        <f t="shared" si="0"/>
        <v>0.18893889420000004</v>
      </c>
    </row>
    <row r="28" spans="1:10" ht="15" customHeight="1" x14ac:dyDescent="0.25">
      <c r="A28" s="5" t="s">
        <v>52</v>
      </c>
      <c r="B28" s="9" t="s">
        <v>53</v>
      </c>
      <c r="C28" s="9"/>
      <c r="D28" s="9"/>
      <c r="E28" s="9"/>
      <c r="F28" s="14"/>
      <c r="G28" s="6"/>
      <c r="H28" s="6"/>
      <c r="I28" s="6"/>
      <c r="J28" s="26">
        <f t="shared" si="0"/>
        <v>0</v>
      </c>
    </row>
    <row r="29" spans="1:10" ht="15.9" customHeight="1" x14ac:dyDescent="0.25">
      <c r="A29" s="12" t="s">
        <v>54</v>
      </c>
      <c r="B29" s="8" t="s">
        <v>55</v>
      </c>
      <c r="C29" s="12" t="s">
        <v>23</v>
      </c>
      <c r="D29" s="15">
        <f>E29*C5*12</f>
        <v>6997.9728000000014</v>
      </c>
      <c r="E29" s="15">
        <v>0.26936000000000004</v>
      </c>
      <c r="F29" s="14">
        <f t="shared" ref="F29:F39" si="1">E29*1.05</f>
        <v>0.28282800000000008</v>
      </c>
      <c r="G29" s="6"/>
      <c r="H29" s="6"/>
      <c r="I29" s="6"/>
      <c r="J29" s="26">
        <f t="shared" si="0"/>
        <v>0.28896536760000008</v>
      </c>
    </row>
    <row r="30" spans="1:10" ht="15.9" customHeight="1" x14ac:dyDescent="0.25">
      <c r="A30" s="12" t="s">
        <v>56</v>
      </c>
      <c r="B30" s="8" t="s">
        <v>57</v>
      </c>
      <c r="C30" s="12" t="s">
        <v>23</v>
      </c>
      <c r="D30" s="15">
        <f>E30*C5*12</f>
        <v>807.45839999999998</v>
      </c>
      <c r="E30" s="15">
        <v>3.108E-2</v>
      </c>
      <c r="F30" s="14">
        <f t="shared" si="1"/>
        <v>3.2634000000000003E-2</v>
      </c>
      <c r="G30" s="6"/>
      <c r="H30" s="6"/>
      <c r="I30" s="6"/>
      <c r="J30" s="26">
        <f t="shared" si="0"/>
        <v>3.3342157800000008E-2</v>
      </c>
    </row>
    <row r="31" spans="1:10" ht="18" customHeight="1" x14ac:dyDescent="0.25">
      <c r="A31" s="12" t="s">
        <v>58</v>
      </c>
      <c r="B31" s="8" t="s">
        <v>59</v>
      </c>
      <c r="C31" s="12" t="s">
        <v>60</v>
      </c>
      <c r="D31" s="15">
        <f>E31*C5*12</f>
        <v>11573.570400000001</v>
      </c>
      <c r="E31" s="15">
        <v>0.44547999999999999</v>
      </c>
      <c r="F31" s="14">
        <f t="shared" si="1"/>
        <v>0.467754</v>
      </c>
      <c r="G31" s="6"/>
      <c r="H31" s="6"/>
      <c r="I31" s="6"/>
      <c r="J31" s="26">
        <f t="shared" si="0"/>
        <v>0.47790426180000001</v>
      </c>
    </row>
    <row r="32" spans="1:10" ht="18" customHeight="1" x14ac:dyDescent="0.25">
      <c r="A32" s="12" t="s">
        <v>61</v>
      </c>
      <c r="B32" s="8" t="s">
        <v>62</v>
      </c>
      <c r="C32" s="12" t="s">
        <v>23</v>
      </c>
      <c r="D32" s="15">
        <f>E32*C5*12</f>
        <v>538.30560000000003</v>
      </c>
      <c r="E32" s="15">
        <v>2.0720000000000002E-2</v>
      </c>
      <c r="F32" s="14">
        <f t="shared" si="1"/>
        <v>2.1756000000000005E-2</v>
      </c>
      <c r="G32" s="6"/>
      <c r="H32" s="6"/>
      <c r="I32" s="6"/>
      <c r="J32" s="26">
        <f t="shared" si="0"/>
        <v>2.2228105200000004E-2</v>
      </c>
    </row>
    <row r="33" spans="1:10" ht="17.25" customHeight="1" x14ac:dyDescent="0.25">
      <c r="A33" s="12" t="s">
        <v>63</v>
      </c>
      <c r="B33" s="8" t="s">
        <v>64</v>
      </c>
      <c r="C33" s="12" t="s">
        <v>65</v>
      </c>
      <c r="D33" s="15">
        <f>E33*C5*12</f>
        <v>8074.5840000000007</v>
      </c>
      <c r="E33" s="15">
        <v>0.31080000000000002</v>
      </c>
      <c r="F33" s="14">
        <f t="shared" si="1"/>
        <v>0.32634000000000002</v>
      </c>
      <c r="G33" s="6"/>
      <c r="H33" s="6"/>
      <c r="I33" s="6"/>
      <c r="J33" s="26">
        <f t="shared" si="0"/>
        <v>0.33342157800000005</v>
      </c>
    </row>
    <row r="34" spans="1:10" ht="27.15" customHeight="1" x14ac:dyDescent="0.25">
      <c r="A34" s="12" t="s">
        <v>66</v>
      </c>
      <c r="B34" s="8" t="s">
        <v>67</v>
      </c>
      <c r="C34" s="12" t="s">
        <v>23</v>
      </c>
      <c r="D34" s="15">
        <f>E34*C5*12</f>
        <v>2422.3751999999999</v>
      </c>
      <c r="E34" s="15">
        <v>9.3240000000000003E-2</v>
      </c>
      <c r="F34" s="14">
        <f t="shared" si="1"/>
        <v>9.7902000000000003E-2</v>
      </c>
      <c r="G34" s="6"/>
      <c r="H34" s="6"/>
      <c r="I34" s="6"/>
      <c r="J34" s="26">
        <f t="shared" si="0"/>
        <v>0.10002647340000001</v>
      </c>
    </row>
    <row r="35" spans="1:10" x14ac:dyDescent="0.25">
      <c r="A35" s="16" t="s">
        <v>101</v>
      </c>
      <c r="B35" s="8" t="s">
        <v>68</v>
      </c>
      <c r="C35" s="12" t="s">
        <v>23</v>
      </c>
      <c r="D35" s="15">
        <f>E35*C5*12</f>
        <v>2960.6808000000001</v>
      </c>
      <c r="E35" s="15">
        <v>0.11396000000000001</v>
      </c>
      <c r="F35" s="14">
        <f t="shared" si="1"/>
        <v>0.11965800000000001</v>
      </c>
      <c r="G35" s="6"/>
      <c r="H35" s="6"/>
      <c r="I35" s="6"/>
      <c r="J35" s="26">
        <f t="shared" si="0"/>
        <v>0.12225457860000002</v>
      </c>
    </row>
    <row r="36" spans="1:10" ht="24" customHeight="1" x14ac:dyDescent="0.25">
      <c r="A36" s="12" t="s">
        <v>69</v>
      </c>
      <c r="B36" s="8" t="s">
        <v>70</v>
      </c>
      <c r="C36" s="12" t="s">
        <v>18</v>
      </c>
      <c r="D36" s="15">
        <f>E36*C5*12</f>
        <v>19109.8488</v>
      </c>
      <c r="E36" s="15">
        <v>0.73555999999999999</v>
      </c>
      <c r="F36" s="14">
        <f t="shared" si="1"/>
        <v>0.77233799999999997</v>
      </c>
      <c r="G36" s="6"/>
      <c r="H36" s="6"/>
      <c r="I36" s="6"/>
      <c r="J36" s="26">
        <f t="shared" si="0"/>
        <v>0.78909773459999999</v>
      </c>
    </row>
    <row r="37" spans="1:10" ht="27.75" customHeight="1" x14ac:dyDescent="0.25">
      <c r="A37" s="12" t="s">
        <v>71</v>
      </c>
      <c r="B37" s="8" t="s">
        <v>72</v>
      </c>
      <c r="C37" s="12" t="s">
        <v>73</v>
      </c>
      <c r="D37" s="15">
        <f>E37*C5*12</f>
        <v>2422.3751999999999</v>
      </c>
      <c r="E37" s="15">
        <v>9.3240000000000003E-2</v>
      </c>
      <c r="F37" s="14">
        <f t="shared" si="1"/>
        <v>9.7902000000000003E-2</v>
      </c>
      <c r="G37" s="6"/>
      <c r="H37" s="6"/>
      <c r="I37" s="6"/>
      <c r="J37" s="26">
        <f t="shared" si="0"/>
        <v>0.10002647340000001</v>
      </c>
    </row>
    <row r="38" spans="1:10" ht="17.25" customHeight="1" x14ac:dyDescent="0.25">
      <c r="A38" s="12" t="s">
        <v>74</v>
      </c>
      <c r="B38" s="8" t="s">
        <v>75</v>
      </c>
      <c r="C38" s="12" t="s">
        <v>73</v>
      </c>
      <c r="D38" s="15">
        <f>E38*C5*12</f>
        <v>1614.9168</v>
      </c>
      <c r="E38" s="15">
        <v>6.216E-2</v>
      </c>
      <c r="F38" s="14">
        <f t="shared" si="1"/>
        <v>6.5268000000000007E-2</v>
      </c>
      <c r="G38" s="6"/>
      <c r="H38" s="6"/>
      <c r="I38" s="6"/>
      <c r="J38" s="26">
        <f t="shared" si="0"/>
        <v>6.6684315600000016E-2</v>
      </c>
    </row>
    <row r="39" spans="1:10" ht="16.5" customHeight="1" x14ac:dyDescent="0.25">
      <c r="A39" s="12" t="s">
        <v>76</v>
      </c>
      <c r="B39" s="8" t="s">
        <v>77</v>
      </c>
      <c r="C39" s="12" t="s">
        <v>65</v>
      </c>
      <c r="D39" s="15">
        <f>E39*C5*12</f>
        <v>1884.0696000000003</v>
      </c>
      <c r="E39" s="15">
        <v>7.2520000000000015E-2</v>
      </c>
      <c r="F39" s="14">
        <f t="shared" si="1"/>
        <v>7.6146000000000019E-2</v>
      </c>
      <c r="G39" s="6"/>
      <c r="H39" s="6"/>
      <c r="I39" s="6"/>
      <c r="J39" s="26">
        <f t="shared" si="0"/>
        <v>7.7798368200000023E-2</v>
      </c>
    </row>
    <row r="40" spans="1:10" ht="14.25" customHeight="1" x14ac:dyDescent="0.25">
      <c r="A40" s="5" t="s">
        <v>78</v>
      </c>
      <c r="B40" s="9" t="s">
        <v>79</v>
      </c>
      <c r="C40" s="9"/>
      <c r="D40" s="9"/>
      <c r="E40" s="9"/>
      <c r="F40" s="14"/>
      <c r="G40" s="6"/>
      <c r="H40" s="6"/>
      <c r="I40" s="6"/>
      <c r="J40" s="26">
        <f t="shared" si="0"/>
        <v>0</v>
      </c>
    </row>
    <row r="41" spans="1:10" ht="49.5" customHeight="1" x14ac:dyDescent="0.25">
      <c r="A41" s="12" t="s">
        <v>80</v>
      </c>
      <c r="B41" s="8" t="s">
        <v>81</v>
      </c>
      <c r="C41" s="12" t="s">
        <v>82</v>
      </c>
      <c r="D41" s="13">
        <f>E41*C5*12</f>
        <v>1345.7640000000001</v>
      </c>
      <c r="E41" s="15">
        <v>5.1800000000000006E-2</v>
      </c>
      <c r="F41" s="14">
        <f>E41*1.05</f>
        <v>5.4390000000000008E-2</v>
      </c>
      <c r="G41" s="6"/>
      <c r="H41" s="6"/>
      <c r="I41" s="6"/>
      <c r="J41" s="26">
        <f t="shared" si="0"/>
        <v>5.5570263000000009E-2</v>
      </c>
    </row>
    <row r="42" spans="1:10" ht="15.9" customHeight="1" x14ac:dyDescent="0.25">
      <c r="A42" s="12" t="s">
        <v>83</v>
      </c>
      <c r="B42" s="8" t="s">
        <v>84</v>
      </c>
      <c r="C42" s="12" t="s">
        <v>23</v>
      </c>
      <c r="D42" s="13">
        <f>E42*C5*12</f>
        <v>2422.3751999999999</v>
      </c>
      <c r="E42" s="15">
        <v>9.3240000000000003E-2</v>
      </c>
      <c r="F42" s="14">
        <f>E42*1.05</f>
        <v>9.7902000000000003E-2</v>
      </c>
      <c r="G42" s="6"/>
      <c r="H42" s="6"/>
      <c r="I42" s="6"/>
      <c r="J42" s="26">
        <f t="shared" si="0"/>
        <v>0.10002647340000001</v>
      </c>
    </row>
    <row r="43" spans="1:10" ht="13.5" customHeight="1" x14ac:dyDescent="0.25">
      <c r="A43" s="9" t="s">
        <v>85</v>
      </c>
      <c r="B43" s="9"/>
      <c r="C43" s="9"/>
      <c r="D43" s="9"/>
      <c r="E43" s="9"/>
      <c r="F43" s="14"/>
      <c r="G43" s="6"/>
      <c r="H43" s="6"/>
      <c r="I43" s="6"/>
      <c r="J43" s="26">
        <f t="shared" si="0"/>
        <v>0</v>
      </c>
    </row>
    <row r="44" spans="1:10" ht="15" customHeight="1" x14ac:dyDescent="0.25">
      <c r="A44" s="7" t="s">
        <v>86</v>
      </c>
      <c r="B44" s="8" t="s">
        <v>87</v>
      </c>
      <c r="C44" s="7" t="s">
        <v>65</v>
      </c>
      <c r="D44" s="13">
        <f>E44*C5*12</f>
        <v>31760.030399999996</v>
      </c>
      <c r="E44" s="12">
        <v>1.22248</v>
      </c>
      <c r="F44" s="14">
        <f t="shared" ref="F44:F49" si="2">E44*1.05</f>
        <v>1.283604</v>
      </c>
      <c r="G44" s="6"/>
      <c r="H44" s="6"/>
      <c r="I44" s="6"/>
      <c r="J44" s="26">
        <f>F44*1.0217-0.01</f>
        <v>1.3014582068</v>
      </c>
    </row>
    <row r="45" spans="1:10" ht="26.25" customHeight="1" x14ac:dyDescent="0.25">
      <c r="A45" s="7" t="s">
        <v>88</v>
      </c>
      <c r="B45" s="8" t="s">
        <v>90</v>
      </c>
      <c r="C45" s="12" t="s">
        <v>18</v>
      </c>
      <c r="D45" s="13">
        <f>E45*C5*12</f>
        <v>2153.2224000000001</v>
      </c>
      <c r="E45" s="12">
        <v>8.2880000000000009E-2</v>
      </c>
      <c r="F45" s="14">
        <f t="shared" si="2"/>
        <v>8.7024000000000018E-2</v>
      </c>
      <c r="G45" s="6"/>
      <c r="H45" s="6"/>
      <c r="I45" s="6"/>
      <c r="J45" s="26">
        <f t="shared" si="0"/>
        <v>8.8912420800000017E-2</v>
      </c>
    </row>
    <row r="46" spans="1:10" ht="18" customHeight="1" x14ac:dyDescent="0.25">
      <c r="A46" s="7" t="s">
        <v>89</v>
      </c>
      <c r="B46" s="8" t="s">
        <v>92</v>
      </c>
      <c r="C46" s="12" t="s">
        <v>65</v>
      </c>
      <c r="D46" s="13">
        <f>E46*C5*12</f>
        <v>7267.1256000000012</v>
      </c>
      <c r="E46" s="12">
        <v>0.27972000000000002</v>
      </c>
      <c r="F46" s="14">
        <f t="shared" si="2"/>
        <v>0.29370600000000002</v>
      </c>
      <c r="G46" s="6"/>
      <c r="H46" s="6"/>
      <c r="I46" s="6"/>
      <c r="J46" s="26">
        <f t="shared" si="0"/>
        <v>0.30007942020000006</v>
      </c>
    </row>
    <row r="47" spans="1:10" ht="13.5" customHeight="1" x14ac:dyDescent="0.25">
      <c r="A47" s="7" t="s">
        <v>91</v>
      </c>
      <c r="B47" s="8" t="s">
        <v>94</v>
      </c>
      <c r="C47" s="12" t="s">
        <v>65</v>
      </c>
      <c r="D47" s="13">
        <f>E47*C5*12</f>
        <v>37681.392</v>
      </c>
      <c r="E47" s="12">
        <v>1.4503999999999999</v>
      </c>
      <c r="F47" s="14">
        <f t="shared" si="2"/>
        <v>1.5229200000000001</v>
      </c>
      <c r="G47" s="6"/>
      <c r="H47" s="6"/>
      <c r="I47" s="6"/>
      <c r="J47" s="26">
        <f t="shared" si="0"/>
        <v>1.5559673640000002</v>
      </c>
    </row>
    <row r="48" spans="1:10" ht="14.25" customHeight="1" x14ac:dyDescent="0.25">
      <c r="A48" s="7" t="s">
        <v>93</v>
      </c>
      <c r="B48" s="8" t="s">
        <v>96</v>
      </c>
      <c r="C48" s="12" t="s">
        <v>65</v>
      </c>
      <c r="D48" s="13">
        <f>E48*C5*12</f>
        <v>4306.4448000000002</v>
      </c>
      <c r="E48" s="12">
        <v>0.16576000000000002</v>
      </c>
      <c r="F48" s="14">
        <f t="shared" si="2"/>
        <v>0.17404800000000004</v>
      </c>
      <c r="G48" s="6"/>
      <c r="H48" s="6"/>
      <c r="I48" s="6"/>
      <c r="J48" s="26">
        <f t="shared" si="0"/>
        <v>0.17782484160000003</v>
      </c>
    </row>
    <row r="49" spans="1:11" ht="12.75" customHeight="1" x14ac:dyDescent="0.25">
      <c r="A49" s="7" t="s">
        <v>95</v>
      </c>
      <c r="B49" s="8" t="s">
        <v>97</v>
      </c>
      <c r="C49" s="12" t="s">
        <v>65</v>
      </c>
      <c r="D49" s="13">
        <f>E49*C5*12</f>
        <v>28261.044000000005</v>
      </c>
      <c r="E49" s="12">
        <v>1.0878000000000001</v>
      </c>
      <c r="F49" s="14">
        <f t="shared" si="2"/>
        <v>1.1421900000000003</v>
      </c>
      <c r="G49" s="6"/>
      <c r="H49" s="6"/>
      <c r="I49" s="6"/>
      <c r="J49" s="26">
        <f t="shared" si="0"/>
        <v>1.1669755230000003</v>
      </c>
    </row>
    <row r="50" spans="1:11" ht="12.75" customHeight="1" x14ac:dyDescent="0.25">
      <c r="A50" s="17" t="s">
        <v>98</v>
      </c>
      <c r="B50" s="17"/>
      <c r="C50" s="17"/>
      <c r="D50" s="18">
        <f>E50*C5*12</f>
        <v>316167.24720000004</v>
      </c>
      <c r="E50" s="19">
        <f>E49+E48+E47+E46+E45+E44+E17+E7</f>
        <v>12.169640000000001</v>
      </c>
      <c r="F50" s="24">
        <f>F49+F48+F47+F46+F45+F44+F17+F7</f>
        <v>12.778122000000003</v>
      </c>
      <c r="G50" s="20"/>
      <c r="H50" s="6"/>
      <c r="I50" s="6"/>
      <c r="J50" s="28">
        <f>J7+J17+J44+J45+J46+J47+J48+J49</f>
        <v>13.045407247400002</v>
      </c>
      <c r="K50" s="4">
        <f>F50*1.0217</f>
        <v>13.055407247400003</v>
      </c>
    </row>
    <row r="51" spans="1:11" hidden="1" x14ac:dyDescent="0.25">
      <c r="E51" s="1">
        <v>12.17</v>
      </c>
      <c r="F51" s="3">
        <v>12.78</v>
      </c>
    </row>
  </sheetData>
  <mergeCells count="13">
    <mergeCell ref="A43:E43"/>
    <mergeCell ref="A50:C50"/>
    <mergeCell ref="A6:E6"/>
    <mergeCell ref="B8:E8"/>
    <mergeCell ref="B11:E11"/>
    <mergeCell ref="B13:E13"/>
    <mergeCell ref="A16:E16"/>
    <mergeCell ref="B18:E18"/>
    <mergeCell ref="B1:E1"/>
    <mergeCell ref="B22:E22"/>
    <mergeCell ref="B28:E28"/>
    <mergeCell ref="B40:E40"/>
    <mergeCell ref="A2:F2"/>
  </mergeCells>
  <pageMargins left="0.7" right="0.7" top="0.75" bottom="0.75" header="0.3" footer="0.3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Струкова</dc:creator>
  <cp:lastModifiedBy>Sapognikova</cp:lastModifiedBy>
  <cp:lastPrinted>2022-08-08T09:32:10Z</cp:lastPrinted>
  <dcterms:created xsi:type="dcterms:W3CDTF">2018-09-03T07:59:48Z</dcterms:created>
  <dcterms:modified xsi:type="dcterms:W3CDTF">2022-08-08T09:51:07Z</dcterms:modified>
</cp:coreProperties>
</file>