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29" i="1"/>
  <c r="J27" i="1"/>
  <c r="H30" i="1" l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8" i="1"/>
  <c r="H59" i="1"/>
  <c r="H60" i="1"/>
  <c r="H61" i="1"/>
  <c r="H62" i="1"/>
  <c r="H63" i="1"/>
  <c r="H29" i="1"/>
  <c r="G57" i="1"/>
  <c r="G64" i="1" s="1"/>
  <c r="H27" i="1"/>
  <c r="I65" i="1"/>
  <c r="H5" i="1"/>
  <c r="J5" i="1" l="1"/>
  <c r="I5" i="1"/>
  <c r="H57" i="1"/>
  <c r="H64" i="1" s="1"/>
  <c r="D64" i="1"/>
  <c r="D62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7" i="1"/>
  <c r="D35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<sst xmlns="http://schemas.openxmlformats.org/spreadsheetml/2006/main" count="176" uniqueCount="142">
  <si>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</si>
  <si>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</si>
  <si>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</si>
  <si>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</si>
  <si>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</si>
  <si>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</si>
  <si>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</si>
  <si>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</si>
  <si>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</si>
  <si>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</si>
  <si>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</si>
  <si>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</si>
  <si>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</si>
  <si>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</si>
  <si>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</si>
  <si>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</si>
  <si>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</si>
  <si>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</si>
  <si>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</si>
  <si>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</si>
  <si>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</si>
  <si>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</si>
  <si>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</si>
  <si>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</si>
  <si>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водоприемной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</si>
  <si>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</si>
  <si>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</si>
  <si>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</si>
  <si>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</si>
  <si>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</si>
  <si>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</si>
  <si>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</si>
  <si>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</si>
  <si>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</si>
  <si>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</si>
  <si>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</si>
  <si>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</si>
  <si>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</si>
  <si>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</si>
  <si>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</si>
  <si>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</si>
  <si>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</si>
  <si>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</si>
  <si>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</si>
  <si>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</si>
  <si>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</si>
  <si>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</si>
  <si>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</si>
  <si>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</si>
  <si>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</si>
  <si>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</si>
  <si>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</si>
  <si>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</si>
  <si>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</si>
  <si>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</si>
  <si>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</si>
  <si>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</si>
  <si>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</si>
  <si>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</si>
  <si>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</si>
  <si>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</si>
  <si>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</si>
  <si>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</si>
  <si>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</si>
  <si>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</si>
  <si>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</si>
  <si>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</si>
  <si>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</si>
  <si>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</si>
  <si>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</si>
  <si>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</si>
  <si>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</si>
  <si>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</si>
  <si>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</si>
  <si>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</si>
  <si>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</si>
  <si>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</si>
  <si>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</si>
  <si>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</si>
  <si>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</si>
  <si>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</si>
  <si>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</si>
  <si>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</si>
  <si>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</si>
  <si>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</si>
  <si>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</si>
  <si>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</si>
  <si>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</si>
  <si>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</si>
  <si>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</si>
  <si>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</si>
  <si>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</si>
  <si>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</si>
  <si>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</si>
  <si>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</si>
  <si>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</si>
  <si>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</si>
  <si>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</si>
  <si>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</si>
  <si>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</si>
  <si>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</si>
  <si>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</si>
  <si>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</si>
  <si>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</si>
  <si>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</si>
  <si>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</si>
  <si>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</si>
  <si>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</si>
  <si>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</si>
  <si>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</si>
  <si>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</si>
  <si>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</si>
  <si>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</si>
  <si>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</si>
  <si>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</si>
  <si>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</si>
  <si>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</si>
  <si>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</si>
  <si>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</si>
  <si>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</si>
  <si>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</si>
  <si>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</si>
  <si>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</si>
  <si>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</si>
  <si>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</si>
  <si>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</si>
  <si>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</si>
  <si>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</si>
  <si>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</si>
  <si>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</si>
  <si>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</si>
  <si>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</si>
  <si>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</si>
  <si>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</si>
  <si>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</si>
  <si>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</si>
  <si>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</si>
  <si>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Гагарина 43 
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</si>
  <si>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</si>
  <si>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 xml:space="preserve">Итого </t>
  </si>
  <si>
    <t>Тариф с 01.09.2022 г, рост на 2,17%</t>
  </si>
  <si>
    <r>
      <t>Стоимость на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>общей площади (рублей в месяц)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</si>
</sst>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Font="1" applyBorder="1" applyAlignment="1">
      <alignment horizontal="right"/>
    </xf>
    <xf numFmtId="2" fontId="4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10" fillId="2" borderId="28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2" fontId="12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right" vertical="center"/>
    </xf>
    <xf numFmtId="0" fontId="0" fillId="0" borderId="31" xfId="0" applyFont="1" applyBorder="1" applyAlignment="1">
      <alignment horizontal="right"/>
    </xf>
    <xf numFmtId="2" fontId="0" fillId="0" borderId="32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 wrapText="1"/>
    </xf>
    <xf numFmtId="0" fontId="17" fillId="0" borderId="33" xfId="0" applyFont="1" applyBorder="1"/>
    <xf numFmtId="0" fontId="0" fillId="0" borderId="34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2" fontId="12" fillId="0" borderId="26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right"/>
    </xf>
    <xf numFmtId="4" fontId="18" fillId="0" borderId="9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right"/>
    </xf>
    <xf numFmtId="2" fontId="12" fillId="0" borderId="5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horizontal="right" vertical="center"/>
    </xf>
    <xf numFmtId="2" fontId="13" fillId="0" borderId="1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22" zoomScaleNormal="122" workbookViewId="0">
      <pane xSplit="2" ySplit="4" topLeftCell="C5" activePane="bottomRight" state="frozen"/>
      <selection pane="topRight" activeCell="C1" sqref="C1"/>
      <selection pane="bottomLeft" activeCell="A52" sqref="A52"/>
      <selection pane="bottomRight" activeCell="N3" sqref="N3"/>
    </sheetView>
  </sheetViews>
  <sheetFormatPr defaultRowHeight="13.2"/>
  <cols>
    <col min="1" max="1" width="7.109375" style="1" customWidth="1"/>
    <col min="2" max="2" width="47.6640625" customWidth="1"/>
    <col min="3" max="3" width="16" customWidth="1"/>
    <col min="4" max="4" width="15.109375" hidden="1" customWidth="1"/>
    <col min="5" max="6" width="9.109375" hidden="1" customWidth="1"/>
    <col min="7" max="7" width="14" hidden="1" customWidth="1"/>
    <col min="8" max="8" width="12.6640625" style="45" customWidth="1"/>
    <col min="9" max="9" width="8.33203125" style="45" hidden="1" customWidth="1"/>
    <col min="10" max="10" width="11.21875" style="45" customWidth="1"/>
    <col min="11" max="249" width="8.33203125" customWidth="1"/>
    <col min="250" max="250" width="4.5546875" customWidth="1"/>
    <col min="251" max="251" width="20" customWidth="1"/>
    <col min="252" max="252" width="15.33203125" customWidth="1"/>
    <col min="253" max="253" width="9.6640625" customWidth="1"/>
    <col min="254" max="505" width="8.33203125" customWidth="1"/>
    <col min="506" max="506" width="4.5546875" customWidth="1"/>
    <col min="507" max="507" width="20" customWidth="1"/>
    <col min="508" max="508" width="15.33203125" customWidth="1"/>
    <col min="509" max="509" width="9.6640625" customWidth="1"/>
    <col min="510" max="761" width="8.33203125" customWidth="1"/>
    <col min="762" max="762" width="4.5546875" customWidth="1"/>
    <col min="763" max="763" width="20" customWidth="1"/>
    <col min="764" max="764" width="15.33203125" customWidth="1"/>
    <col min="765" max="765" width="9.6640625" customWidth="1"/>
    <col min="766" max="1017" width="8.33203125" customWidth="1"/>
    <col min="1018" max="1018" width="4.5546875" customWidth="1"/>
    <col min="1019" max="1019" width="20" customWidth="1"/>
    <col min="1020" max="1020" width="15.33203125" customWidth="1"/>
    <col min="1021" max="1021" width="9.6640625" customWidth="1"/>
    <col min="1022" max="1023" width="8.33203125" customWidth="1"/>
  </cols>
  <sheetData>
    <row r="1" spans="1:10" ht="61.2" customHeight="1" thickBot="1">
      <c r="A1" s="61" t="s">
        <v>137</v>
      </c>
      <c r="B1" s="61"/>
      <c r="C1" s="61"/>
      <c r="D1" s="61"/>
      <c r="E1" s="61"/>
      <c r="F1" s="61"/>
      <c r="G1" s="61"/>
      <c r="H1" s="61"/>
    </row>
    <row r="2" spans="1:10" ht="82.2" thickBot="1">
      <c r="A2" s="41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3" t="s">
        <v>138</v>
      </c>
      <c r="H2" s="68" t="s">
        <v>141</v>
      </c>
      <c r="I2" s="69"/>
      <c r="J2" s="74" t="s">
        <v>140</v>
      </c>
    </row>
    <row r="3" spans="1:10">
      <c r="A3" s="37"/>
      <c r="B3" s="38" t="s">
        <v>6</v>
      </c>
      <c r="C3" s="38">
        <v>578</v>
      </c>
      <c r="D3" s="39"/>
      <c r="E3" s="40"/>
      <c r="F3" s="40"/>
      <c r="G3" s="47"/>
      <c r="H3" s="58"/>
      <c r="I3" s="70"/>
      <c r="J3" s="75"/>
    </row>
    <row r="4" spans="1:10" ht="12.75" customHeight="1">
      <c r="A4" s="44" t="s">
        <v>7</v>
      </c>
      <c r="B4" s="44"/>
      <c r="C4" s="44"/>
      <c r="D4" s="44"/>
      <c r="E4" s="44"/>
      <c r="F4" s="44"/>
      <c r="G4" s="48"/>
      <c r="H4" s="57"/>
      <c r="I4" s="71"/>
      <c r="J4" s="46"/>
    </row>
    <row r="5" spans="1:10" ht="24">
      <c r="A5" s="4" t="s">
        <v>8</v>
      </c>
      <c r="B5" s="5" t="s">
        <v>9</v>
      </c>
      <c r="C5" s="5"/>
      <c r="D5" s="6">
        <f>G5*C$3*12</f>
        <v>37107.599999999999</v>
      </c>
      <c r="E5" s="7">
        <v>4.6500000000000004</v>
      </c>
      <c r="F5" s="7">
        <v>4.95</v>
      </c>
      <c r="G5" s="49">
        <v>5.35</v>
      </c>
      <c r="H5" s="59">
        <f>G5*1.05</f>
        <v>5.6174999999999997</v>
      </c>
      <c r="I5" s="72">
        <f t="shared" ref="I5" si="0">H5*1.05</f>
        <v>5.8983749999999997</v>
      </c>
      <c r="J5" s="76">
        <f>H5*1.0217</f>
        <v>5.7393997499999996</v>
      </c>
    </row>
    <row r="6" spans="1:10" ht="22.2" customHeight="1">
      <c r="A6" s="4" t="s">
        <v>10</v>
      </c>
      <c r="B6" s="8" t="s">
        <v>11</v>
      </c>
      <c r="C6" s="8"/>
      <c r="D6" s="6"/>
      <c r="E6" s="8"/>
      <c r="F6" s="8"/>
      <c r="G6" s="50"/>
      <c r="H6" s="57"/>
      <c r="I6" s="71"/>
      <c r="J6" s="46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51"/>
      <c r="H7" s="57"/>
      <c r="I7" s="71"/>
      <c r="J7" s="46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51"/>
      <c r="H8" s="57"/>
      <c r="I8" s="71"/>
      <c r="J8" s="46"/>
    </row>
    <row r="9" spans="1:10" ht="12.75" customHeight="1">
      <c r="A9" s="4" t="s">
        <v>18</v>
      </c>
      <c r="B9" s="8" t="s">
        <v>19</v>
      </c>
      <c r="C9" s="8"/>
      <c r="D9" s="6"/>
      <c r="E9" s="8"/>
      <c r="F9" s="8"/>
      <c r="G9" s="50"/>
      <c r="H9" s="57"/>
      <c r="I9" s="71"/>
      <c r="J9" s="46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51"/>
      <c r="H10" s="57"/>
      <c r="I10" s="71"/>
      <c r="J10" s="46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51"/>
      <c r="H11" s="57"/>
      <c r="I11" s="71"/>
      <c r="J11" s="46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51"/>
      <c r="H12" s="57"/>
      <c r="I12" s="71"/>
      <c r="J12" s="46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51"/>
      <c r="H13" s="57"/>
      <c r="I13" s="71"/>
      <c r="J13" s="46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51"/>
      <c r="H14" s="57"/>
      <c r="I14" s="71"/>
      <c r="J14" s="46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51"/>
      <c r="H15" s="57"/>
      <c r="I15" s="71"/>
      <c r="J15" s="46"/>
    </row>
    <row r="16" spans="1:10" ht="12.75" customHeight="1">
      <c r="A16" s="4" t="s">
        <v>34</v>
      </c>
      <c r="B16" s="8" t="s">
        <v>35</v>
      </c>
      <c r="C16" s="8"/>
      <c r="D16" s="6"/>
      <c r="E16" s="8"/>
      <c r="F16" s="8"/>
      <c r="G16" s="50"/>
      <c r="H16" s="57"/>
      <c r="I16" s="71"/>
      <c r="J16" s="46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51"/>
      <c r="H17" s="57"/>
      <c r="I17" s="71"/>
      <c r="J17" s="46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51"/>
      <c r="H18" s="57"/>
      <c r="I18" s="71"/>
      <c r="J18" s="46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51"/>
      <c r="H19" s="57"/>
      <c r="I19" s="71"/>
      <c r="J19" s="46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51"/>
      <c r="H20" s="57"/>
      <c r="I20" s="71"/>
      <c r="J20" s="46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12"/>
      <c r="G21" s="51"/>
      <c r="H21" s="57"/>
      <c r="I21" s="71"/>
      <c r="J21" s="46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51"/>
      <c r="H22" s="57"/>
      <c r="I22" s="71"/>
      <c r="J22" s="46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51"/>
      <c r="H23" s="57"/>
      <c r="I23" s="71"/>
      <c r="J23" s="46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51"/>
      <c r="H24" s="57"/>
      <c r="I24" s="71"/>
      <c r="J24" s="46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51"/>
      <c r="H25" s="57"/>
      <c r="I25" s="71"/>
      <c r="J25" s="46"/>
    </row>
    <row r="26" spans="1:10" ht="12.75" customHeight="1">
      <c r="A26" s="44" t="s">
        <v>55</v>
      </c>
      <c r="B26" s="44"/>
      <c r="C26" s="44"/>
      <c r="D26" s="44"/>
      <c r="E26" s="44"/>
      <c r="F26" s="44"/>
      <c r="G26" s="48"/>
      <c r="H26" s="57"/>
      <c r="I26" s="71"/>
      <c r="J26" s="46"/>
    </row>
    <row r="27" spans="1:10" ht="24">
      <c r="A27" s="4" t="s">
        <v>56</v>
      </c>
      <c r="B27" s="5" t="s">
        <v>57</v>
      </c>
      <c r="C27" s="5"/>
      <c r="D27" s="6">
        <f>G27*C$3*12</f>
        <v>28160.159999999996</v>
      </c>
      <c r="E27" s="7">
        <v>3.53</v>
      </c>
      <c r="F27" s="7">
        <v>3.76</v>
      </c>
      <c r="G27" s="52">
        <v>4.0599999999999996</v>
      </c>
      <c r="H27" s="59">
        <f>G27*1.05</f>
        <v>4.2629999999999999</v>
      </c>
      <c r="I27" s="71"/>
      <c r="J27" s="76">
        <f>H27*1.0217</f>
        <v>4.3555071000000005</v>
      </c>
    </row>
    <row r="28" spans="1:10" ht="12.75" customHeight="1">
      <c r="A28" s="4" t="s">
        <v>58</v>
      </c>
      <c r="B28" s="8" t="s">
        <v>59</v>
      </c>
      <c r="C28" s="8"/>
      <c r="D28" s="6"/>
      <c r="E28" s="8"/>
      <c r="F28" s="7"/>
      <c r="G28" s="53"/>
      <c r="H28" s="57"/>
      <c r="I28" s="71"/>
      <c r="J28" s="46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>G29*C$3*12</f>
        <v>2566.3199999999997</v>
      </c>
      <c r="E29" s="15">
        <v>0.32</v>
      </c>
      <c r="F29" s="15">
        <v>0.34</v>
      </c>
      <c r="G29" s="53">
        <v>0.37</v>
      </c>
      <c r="H29" s="60">
        <f>G29*1.05</f>
        <v>0.38850000000000001</v>
      </c>
      <c r="I29" s="71"/>
      <c r="J29" s="77">
        <f>H29*1.0217</f>
        <v>0.39693045000000005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>G30*C$3*12</f>
        <v>748.74952320000011</v>
      </c>
      <c r="E30" s="15">
        <v>0.09</v>
      </c>
      <c r="F30" s="15">
        <v>0.1</v>
      </c>
      <c r="G30" s="53">
        <v>0.10795120000000001</v>
      </c>
      <c r="H30" s="60">
        <f t="shared" ref="H30:H63" si="1">G30*1.05</f>
        <v>0.11334876000000002</v>
      </c>
      <c r="I30" s="71"/>
      <c r="J30" s="77">
        <f t="shared" ref="J30:J64" si="2">H30*1.0217</f>
        <v>0.11580842809200002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>G31*C$3*12</f>
        <v>287.42784000000006</v>
      </c>
      <c r="E31" s="15">
        <v>0.03</v>
      </c>
      <c r="F31" s="15">
        <v>0.03</v>
      </c>
      <c r="G31" s="53">
        <v>4.1440000000000005E-2</v>
      </c>
      <c r="H31" s="60">
        <f t="shared" si="1"/>
        <v>4.3512000000000009E-2</v>
      </c>
      <c r="I31" s="71"/>
      <c r="J31" s="77">
        <f t="shared" si="2"/>
        <v>4.4456210400000008E-2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>G32*C$3*12</f>
        <v>215.57087999999999</v>
      </c>
      <c r="E32" s="15">
        <v>0.02</v>
      </c>
      <c r="F32" s="15">
        <v>0.02</v>
      </c>
      <c r="G32" s="53">
        <v>3.108E-2</v>
      </c>
      <c r="H32" s="60">
        <f t="shared" si="1"/>
        <v>3.2634000000000003E-2</v>
      </c>
      <c r="I32" s="71"/>
      <c r="J32" s="77">
        <f t="shared" si="2"/>
        <v>3.3342157800000008E-2</v>
      </c>
    </row>
    <row r="33" spans="1:10" ht="12.75" customHeight="1">
      <c r="A33" s="4" t="s">
        <v>68</v>
      </c>
      <c r="B33" s="8" t="s">
        <v>69</v>
      </c>
      <c r="C33" s="8"/>
      <c r="D33" s="6"/>
      <c r="E33" s="8"/>
      <c r="F33" s="15"/>
      <c r="G33" s="53">
        <v>0</v>
      </c>
      <c r="H33" s="60">
        <f t="shared" si="1"/>
        <v>0</v>
      </c>
      <c r="I33" s="71"/>
      <c r="J33" s="77">
        <f t="shared" si="2"/>
        <v>0</v>
      </c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6"/>
      <c r="E34" s="15">
        <v>0</v>
      </c>
      <c r="F34" s="15">
        <v>0</v>
      </c>
      <c r="G34" s="53">
        <v>0</v>
      </c>
      <c r="H34" s="60">
        <f t="shared" si="1"/>
        <v>0</v>
      </c>
      <c r="I34" s="71"/>
      <c r="J34" s="77">
        <f t="shared" si="2"/>
        <v>0</v>
      </c>
    </row>
    <row r="35" spans="1:10" ht="22.8">
      <c r="A35" s="9" t="s">
        <v>73</v>
      </c>
      <c r="B35" s="10" t="s">
        <v>74</v>
      </c>
      <c r="C35" s="11" t="s">
        <v>75</v>
      </c>
      <c r="D35" s="6">
        <f>G35*C$3*12</f>
        <v>823.62447552000003</v>
      </c>
      <c r="E35" s="15">
        <v>0.1</v>
      </c>
      <c r="F35" s="15">
        <v>0.11</v>
      </c>
      <c r="G35" s="53">
        <v>0.11874632</v>
      </c>
      <c r="H35" s="60">
        <f t="shared" si="1"/>
        <v>0.12468363600000001</v>
      </c>
      <c r="I35" s="71"/>
      <c r="J35" s="77">
        <f t="shared" si="2"/>
        <v>0.12738927090120003</v>
      </c>
    </row>
    <row r="36" spans="1:10" s="13" customFormat="1" ht="22.8">
      <c r="A36" s="9" t="s">
        <v>76</v>
      </c>
      <c r="B36" s="10" t="s">
        <v>77</v>
      </c>
      <c r="C36" s="11" t="s">
        <v>78</v>
      </c>
      <c r="D36" s="6"/>
      <c r="E36" s="15">
        <v>0</v>
      </c>
      <c r="F36" s="15">
        <v>0</v>
      </c>
      <c r="G36" s="53">
        <v>0</v>
      </c>
      <c r="H36" s="60">
        <f t="shared" si="1"/>
        <v>0</v>
      </c>
      <c r="I36" s="71"/>
      <c r="J36" s="77">
        <f t="shared" si="2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>G37*C$3*12</f>
        <v>1197.9992371200001</v>
      </c>
      <c r="E37" s="15">
        <v>0.15</v>
      </c>
      <c r="F37" s="15">
        <v>0.16</v>
      </c>
      <c r="G37" s="53">
        <v>0.17272192</v>
      </c>
      <c r="H37" s="60">
        <f t="shared" si="1"/>
        <v>0.18135801600000001</v>
      </c>
      <c r="I37" s="71"/>
      <c r="J37" s="77">
        <f t="shared" si="2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/>
      <c r="E38" s="15">
        <v>0</v>
      </c>
      <c r="F38" s="15">
        <v>0</v>
      </c>
      <c r="G38" s="53">
        <v>0</v>
      </c>
      <c r="H38" s="60">
        <f t="shared" si="1"/>
        <v>0</v>
      </c>
      <c r="I38" s="71"/>
      <c r="J38" s="77">
        <f t="shared" si="2"/>
        <v>0</v>
      </c>
    </row>
    <row r="39" spans="1:10" ht="21" customHeight="1">
      <c r="A39" s="4" t="s">
        <v>84</v>
      </c>
      <c r="B39" s="62" t="s">
        <v>85</v>
      </c>
      <c r="C39" s="63"/>
      <c r="D39" s="6"/>
      <c r="E39" s="8"/>
      <c r="F39" s="15"/>
      <c r="G39" s="53">
        <v>0</v>
      </c>
      <c r="H39" s="60"/>
      <c r="I39" s="71"/>
      <c r="J39" s="77"/>
    </row>
    <row r="40" spans="1:10">
      <c r="A40" s="9" t="s">
        <v>86</v>
      </c>
      <c r="B40" s="10" t="s">
        <v>87</v>
      </c>
      <c r="C40" s="11" t="s">
        <v>38</v>
      </c>
      <c r="D40" s="6">
        <f t="shared" ref="D40:D50" si="3">G40*C$3*12</f>
        <v>2395.9984742400002</v>
      </c>
      <c r="E40" s="15">
        <v>0.3</v>
      </c>
      <c r="F40" s="15">
        <v>0.32</v>
      </c>
      <c r="G40" s="53">
        <v>0.34544384</v>
      </c>
      <c r="H40" s="60">
        <f t="shared" si="1"/>
        <v>0.36271603200000002</v>
      </c>
      <c r="I40" s="71"/>
      <c r="J40" s="77">
        <f t="shared" si="2"/>
        <v>0.37058696989440004</v>
      </c>
    </row>
    <row r="41" spans="1:10">
      <c r="A41" s="9" t="s">
        <v>88</v>
      </c>
      <c r="B41" s="16" t="s">
        <v>89</v>
      </c>
      <c r="C41" s="11" t="s">
        <v>38</v>
      </c>
      <c r="D41" s="6">
        <f t="shared" si="3"/>
        <v>149.74990464000001</v>
      </c>
      <c r="E41" s="15">
        <v>0.02</v>
      </c>
      <c r="F41" s="15">
        <v>0.02</v>
      </c>
      <c r="G41" s="53">
        <v>2.159024E-2</v>
      </c>
      <c r="H41" s="60">
        <f t="shared" si="1"/>
        <v>2.2669752000000001E-2</v>
      </c>
      <c r="I41" s="71"/>
      <c r="J41" s="77">
        <f t="shared" si="2"/>
        <v>2.3161685618400003E-2</v>
      </c>
    </row>
    <row r="42" spans="1:10">
      <c r="A42" s="9" t="s">
        <v>90</v>
      </c>
      <c r="B42" s="10" t="s">
        <v>91</v>
      </c>
      <c r="C42" s="11" t="s">
        <v>92</v>
      </c>
      <c r="D42" s="6">
        <f t="shared" si="3"/>
        <v>3893.4975206399999</v>
      </c>
      <c r="E42" s="15">
        <v>0.49</v>
      </c>
      <c r="F42" s="15">
        <v>0.52</v>
      </c>
      <c r="G42" s="53">
        <v>0.56134624</v>
      </c>
      <c r="H42" s="60">
        <f t="shared" si="1"/>
        <v>0.58941355200000001</v>
      </c>
      <c r="I42" s="71"/>
      <c r="J42" s="77">
        <f t="shared" si="2"/>
        <v>0.60220382607840006</v>
      </c>
    </row>
    <row r="43" spans="1:10">
      <c r="A43" s="9" t="s">
        <v>93</v>
      </c>
      <c r="B43" s="3" t="s">
        <v>94</v>
      </c>
      <c r="C43" s="11" t="s">
        <v>38</v>
      </c>
      <c r="D43" s="6">
        <f t="shared" si="3"/>
        <v>0</v>
      </c>
      <c r="E43" s="15">
        <v>0</v>
      </c>
      <c r="F43" s="15">
        <v>0</v>
      </c>
      <c r="G43" s="53">
        <v>0</v>
      </c>
      <c r="H43" s="60">
        <f t="shared" si="1"/>
        <v>0</v>
      </c>
      <c r="I43" s="71"/>
      <c r="J43" s="77">
        <f t="shared" si="2"/>
        <v>0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si="3"/>
        <v>2395.9984742400002</v>
      </c>
      <c r="E44" s="15">
        <v>0.3</v>
      </c>
      <c r="F44" s="15">
        <v>0.32</v>
      </c>
      <c r="G44" s="53">
        <v>0.34544384</v>
      </c>
      <c r="H44" s="60">
        <f t="shared" si="1"/>
        <v>0.36271603200000002</v>
      </c>
      <c r="I44" s="71"/>
      <c r="J44" s="77">
        <f t="shared" si="2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3"/>
        <v>524.12466624000001</v>
      </c>
      <c r="E45" s="15">
        <v>7.0000000000000007E-2</v>
      </c>
      <c r="F45" s="15">
        <v>7.0000000000000007E-2</v>
      </c>
      <c r="G45" s="53">
        <v>7.5565840000000009E-2</v>
      </c>
      <c r="H45" s="60">
        <f t="shared" si="1"/>
        <v>7.9344132000000012E-2</v>
      </c>
      <c r="I45" s="71"/>
      <c r="J45" s="77">
        <f t="shared" si="2"/>
        <v>8.1065899664400018E-2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3"/>
        <v>1422.6240940800001</v>
      </c>
      <c r="E46" s="15">
        <v>0.18</v>
      </c>
      <c r="F46" s="15">
        <v>0.19</v>
      </c>
      <c r="G46" s="53">
        <v>0.20510728</v>
      </c>
      <c r="H46" s="60">
        <f t="shared" si="1"/>
        <v>0.21536264400000002</v>
      </c>
      <c r="I46" s="71"/>
      <c r="J46" s="77">
        <f t="shared" si="2"/>
        <v>0.22003601337480003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3"/>
        <v>9583.9938969600007</v>
      </c>
      <c r="E47" s="15">
        <v>1.2</v>
      </c>
      <c r="F47" s="15">
        <v>1.28</v>
      </c>
      <c r="G47" s="53">
        <v>1.38177536</v>
      </c>
      <c r="H47" s="60">
        <f t="shared" si="1"/>
        <v>1.4508641280000001</v>
      </c>
      <c r="I47" s="71"/>
      <c r="J47" s="77">
        <f t="shared" si="2"/>
        <v>1.4823478795776002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3"/>
        <v>374.37476160000006</v>
      </c>
      <c r="E48" s="15">
        <v>0.05</v>
      </c>
      <c r="F48" s="15">
        <v>0.05</v>
      </c>
      <c r="G48" s="53">
        <v>5.3975600000000006E-2</v>
      </c>
      <c r="H48" s="60">
        <f t="shared" si="1"/>
        <v>5.667438000000001E-2</v>
      </c>
      <c r="I48" s="71"/>
      <c r="J48" s="77">
        <f t="shared" si="2"/>
        <v>5.7904214046000012E-2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3"/>
        <v>449.24971392000003</v>
      </c>
      <c r="E49" s="15">
        <v>0.06</v>
      </c>
      <c r="F49" s="15">
        <v>0.06</v>
      </c>
      <c r="G49" s="53">
        <v>6.4770720000000004E-2</v>
      </c>
      <c r="H49" s="60">
        <f t="shared" si="1"/>
        <v>6.8009256000000004E-2</v>
      </c>
      <c r="I49" s="71"/>
      <c r="J49" s="77">
        <f t="shared" si="2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3"/>
        <v>374.37476160000006</v>
      </c>
      <c r="E50" s="15">
        <v>0.05</v>
      </c>
      <c r="F50" s="15">
        <v>0.05</v>
      </c>
      <c r="G50" s="53">
        <v>5.3975600000000006E-2</v>
      </c>
      <c r="H50" s="60">
        <f t="shared" si="1"/>
        <v>5.667438000000001E-2</v>
      </c>
      <c r="I50" s="71"/>
      <c r="J50" s="77">
        <f t="shared" si="2"/>
        <v>5.7904214046000012E-2</v>
      </c>
    </row>
    <row r="51" spans="1:10" s="19" customFormat="1" ht="12.75" customHeight="1">
      <c r="A51" s="4" t="s">
        <v>111</v>
      </c>
      <c r="B51" s="18" t="s">
        <v>112</v>
      </c>
      <c r="C51" s="18"/>
      <c r="D51" s="6"/>
      <c r="E51" s="18"/>
      <c r="F51" s="15">
        <v>0</v>
      </c>
      <c r="G51" s="53">
        <v>0</v>
      </c>
      <c r="H51" s="60"/>
      <c r="I51" s="73"/>
      <c r="J51" s="77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>G52*C$3*12</f>
        <v>224.62485696000002</v>
      </c>
      <c r="E52" s="15">
        <v>0.03</v>
      </c>
      <c r="F52" s="15">
        <v>0.03</v>
      </c>
      <c r="G52" s="53">
        <v>3.2385360000000002E-2</v>
      </c>
      <c r="H52" s="60">
        <f t="shared" si="1"/>
        <v>3.4004628000000002E-2</v>
      </c>
      <c r="I52" s="71"/>
      <c r="J52" s="77">
        <f t="shared" si="2"/>
        <v>3.4742528427600006E-2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>G53*C$3*12</f>
        <v>524.12466624000001</v>
      </c>
      <c r="E53" s="15">
        <v>7.0000000000000007E-2</v>
      </c>
      <c r="F53" s="15">
        <v>7.0000000000000007E-2</v>
      </c>
      <c r="G53" s="53">
        <v>7.5565840000000009E-2</v>
      </c>
      <c r="H53" s="60">
        <f t="shared" si="1"/>
        <v>7.9344132000000012E-2</v>
      </c>
      <c r="I53" s="71"/>
      <c r="J53" s="77">
        <f t="shared" si="2"/>
        <v>8.1065899664400018E-2</v>
      </c>
    </row>
    <row r="54" spans="1:10" ht="21.75" customHeight="1">
      <c r="A54" s="44" t="s">
        <v>118</v>
      </c>
      <c r="B54" s="44"/>
      <c r="C54" s="44"/>
      <c r="D54" s="44"/>
      <c r="E54" s="44"/>
      <c r="F54" s="44"/>
      <c r="G54" s="48"/>
      <c r="H54" s="60">
        <f t="shared" si="1"/>
        <v>0</v>
      </c>
      <c r="I54" s="71"/>
      <c r="J54" s="77">
        <f t="shared" si="2"/>
        <v>0</v>
      </c>
    </row>
    <row r="55" spans="1:10">
      <c r="A55" s="2" t="s">
        <v>119</v>
      </c>
      <c r="B55" s="20" t="s">
        <v>120</v>
      </c>
      <c r="C55" s="21" t="s">
        <v>97</v>
      </c>
      <c r="D55" s="6">
        <f t="shared" ref="D55:D62" si="4">G55*C$3*12</f>
        <v>9434.24399232</v>
      </c>
      <c r="E55" s="15">
        <v>1.18</v>
      </c>
      <c r="F55" s="15">
        <v>1.26</v>
      </c>
      <c r="G55" s="54">
        <v>1.3601851200000001</v>
      </c>
      <c r="H55" s="60">
        <f t="shared" si="1"/>
        <v>1.4281943760000002</v>
      </c>
      <c r="I55" s="71"/>
      <c r="J55" s="77">
        <f t="shared" si="2"/>
        <v>1.4591861939592004</v>
      </c>
    </row>
    <row r="56" spans="1:10">
      <c r="A56" s="2" t="s">
        <v>121</v>
      </c>
      <c r="B56" s="3" t="s">
        <v>122</v>
      </c>
      <c r="C56" s="22" t="s">
        <v>97</v>
      </c>
      <c r="D56" s="6">
        <f t="shared" si="4"/>
        <v>502.99872000000016</v>
      </c>
      <c r="E56" s="15">
        <v>0.06</v>
      </c>
      <c r="F56" s="15">
        <v>0.06</v>
      </c>
      <c r="G56" s="54">
        <v>7.2520000000000015E-2</v>
      </c>
      <c r="H56" s="60">
        <f t="shared" si="1"/>
        <v>7.6146000000000019E-2</v>
      </c>
      <c r="I56" s="71"/>
      <c r="J56" s="77">
        <f t="shared" si="2"/>
        <v>7.7798368200000023E-2</v>
      </c>
    </row>
    <row r="57" spans="1:10" ht="22.8">
      <c r="A57" s="2" t="s">
        <v>123</v>
      </c>
      <c r="B57" s="3" t="s">
        <v>124</v>
      </c>
      <c r="C57" s="22" t="s">
        <v>25</v>
      </c>
      <c r="D57" s="6">
        <f t="shared" si="4"/>
        <v>721.06655999999998</v>
      </c>
      <c r="E57" s="15">
        <v>0.09</v>
      </c>
      <c r="F57" s="15">
        <v>0.1</v>
      </c>
      <c r="G57" s="54">
        <f>0.11396-0.01</f>
        <v>0.10396000000000001</v>
      </c>
      <c r="H57" s="60">
        <f>G57*1.05+0.01</f>
        <v>0.11915800000000001</v>
      </c>
      <c r="I57" s="71"/>
      <c r="J57" s="77">
        <f t="shared" si="2"/>
        <v>0.12174372860000002</v>
      </c>
    </row>
    <row r="58" spans="1:10">
      <c r="A58" s="2" t="s">
        <v>125</v>
      </c>
      <c r="B58" s="3" t="s">
        <v>126</v>
      </c>
      <c r="C58" s="22" t="s">
        <v>97</v>
      </c>
      <c r="D58" s="6">
        <f t="shared" si="4"/>
        <v>1946.74876032</v>
      </c>
      <c r="E58" s="15">
        <v>0.24</v>
      </c>
      <c r="F58" s="15">
        <v>0.26</v>
      </c>
      <c r="G58" s="54">
        <v>0.28067312</v>
      </c>
      <c r="H58" s="60">
        <f t="shared" si="1"/>
        <v>0.294706776</v>
      </c>
      <c r="I58" s="71"/>
      <c r="J58" s="77">
        <f t="shared" si="2"/>
        <v>0.30110191303920003</v>
      </c>
    </row>
    <row r="59" spans="1:10">
      <c r="A59" s="2" t="s">
        <v>127</v>
      </c>
      <c r="B59" s="3" t="s">
        <v>128</v>
      </c>
      <c r="C59" s="22" t="s">
        <v>97</v>
      </c>
      <c r="D59" s="6">
        <f t="shared" si="4"/>
        <v>11156.367895679999</v>
      </c>
      <c r="E59" s="15">
        <v>1.4</v>
      </c>
      <c r="F59" s="15">
        <v>1.49</v>
      </c>
      <c r="G59" s="54">
        <v>1.6084728800000001</v>
      </c>
      <c r="H59" s="60">
        <f t="shared" si="1"/>
        <v>1.6888965240000002</v>
      </c>
      <c r="I59" s="71"/>
      <c r="J59" s="77">
        <f t="shared" si="2"/>
        <v>1.7255455785708003</v>
      </c>
    </row>
    <row r="60" spans="1:10">
      <c r="A60" s="2" t="s">
        <v>129</v>
      </c>
      <c r="B60" s="3" t="s">
        <v>130</v>
      </c>
      <c r="C60" s="22" t="s">
        <v>97</v>
      </c>
      <c r="D60" s="6">
        <f t="shared" si="4"/>
        <v>1347.7491417600002</v>
      </c>
      <c r="E60" s="15">
        <v>0.17</v>
      </c>
      <c r="F60" s="15">
        <v>0.18</v>
      </c>
      <c r="G60" s="54">
        <v>0.19431216000000001</v>
      </c>
      <c r="H60" s="60">
        <f t="shared" si="1"/>
        <v>0.20402776800000003</v>
      </c>
      <c r="I60" s="71"/>
      <c r="J60" s="77">
        <f t="shared" si="2"/>
        <v>0.20845517056560003</v>
      </c>
    </row>
    <row r="61" spans="1:10" ht="13.8" thickBot="1">
      <c r="A61" s="2" t="s">
        <v>131</v>
      </c>
      <c r="B61" s="3" t="s">
        <v>132</v>
      </c>
      <c r="C61" s="22" t="s">
        <v>97</v>
      </c>
      <c r="D61" s="6">
        <f t="shared" si="4"/>
        <v>8982.119999999999</v>
      </c>
      <c r="E61" s="15">
        <v>1.1200000000000001</v>
      </c>
      <c r="F61" s="15">
        <v>1.19</v>
      </c>
      <c r="G61" s="54">
        <v>1.2949999999999999</v>
      </c>
      <c r="H61" s="60">
        <f t="shared" si="1"/>
        <v>1.35975</v>
      </c>
      <c r="I61" s="71"/>
      <c r="J61" s="77">
        <f t="shared" si="2"/>
        <v>1.3892565750000001</v>
      </c>
    </row>
    <row r="62" spans="1:10" s="19" customFormat="1" ht="13.8" hidden="1" thickBot="1">
      <c r="A62" s="23" t="s">
        <v>133</v>
      </c>
      <c r="B62" s="23"/>
      <c r="C62" s="23"/>
      <c r="D62" s="6">
        <f t="shared" si="4"/>
        <v>95924.88</v>
      </c>
      <c r="E62" s="24">
        <v>12.44</v>
      </c>
      <c r="F62" s="7">
        <v>13.25</v>
      </c>
      <c r="G62" s="54">
        <v>13.83</v>
      </c>
      <c r="H62" s="60">
        <f t="shared" si="1"/>
        <v>14.521500000000001</v>
      </c>
      <c r="I62" s="73"/>
      <c r="J62" s="77">
        <f t="shared" si="2"/>
        <v>14.836616550000002</v>
      </c>
    </row>
    <row r="63" spans="1:10" ht="13.8" hidden="1" thickBot="1">
      <c r="A63" s="25" t="s">
        <v>134</v>
      </c>
      <c r="B63" s="26" t="s">
        <v>135</v>
      </c>
      <c r="C63" s="27" t="s">
        <v>97</v>
      </c>
      <c r="D63" s="28" t="s">
        <v>136</v>
      </c>
      <c r="E63" s="29">
        <v>0.45</v>
      </c>
      <c r="F63" s="30">
        <v>0.48</v>
      </c>
      <c r="G63" s="55"/>
      <c r="H63" s="66">
        <f t="shared" si="1"/>
        <v>0</v>
      </c>
      <c r="I63" s="71"/>
      <c r="J63" s="78">
        <f t="shared" si="2"/>
        <v>0</v>
      </c>
    </row>
    <row r="64" spans="1:10" ht="21.6" customHeight="1" thickBot="1">
      <c r="A64" s="31" t="s">
        <v>139</v>
      </c>
      <c r="B64" s="35"/>
      <c r="C64" s="36"/>
      <c r="D64" s="32">
        <f>G64*C$3*12</f>
        <v>99359.055070080009</v>
      </c>
      <c r="E64" s="33">
        <v>12.89</v>
      </c>
      <c r="F64" s="33">
        <v>13.73</v>
      </c>
      <c r="G64" s="56">
        <f>G5+G27+G55+G56+G57+G58+G59+G60+G61</f>
        <v>14.325123280000003</v>
      </c>
      <c r="H64" s="67">
        <f>H5+H27+H55+H56+H57+H58+H59+H60+H61</f>
        <v>15.051379444</v>
      </c>
      <c r="I64" s="65"/>
      <c r="J64" s="64">
        <f t="shared" si="2"/>
        <v>15.377994377934801</v>
      </c>
    </row>
    <row r="65" spans="7:9" ht="16.2" hidden="1" customHeight="1">
      <c r="G65" s="34">
        <v>14.33</v>
      </c>
      <c r="H65" s="45">
        <v>15.05</v>
      </c>
      <c r="I65" s="45">
        <f>H65/G65</f>
        <v>1.0502442428471739</v>
      </c>
    </row>
  </sheetData>
  <mergeCells count="5">
    <mergeCell ref="A4:G4"/>
    <mergeCell ref="A26:G26"/>
    <mergeCell ref="A54:G54"/>
    <mergeCell ref="A1:H1"/>
    <mergeCell ref="B39:C39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2022-08-09T09:49:43Z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