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Desktop\"/>
    </mc:Choice>
  </mc:AlternateContent>
  <bookViews>
    <workbookView xWindow="0" yWindow="0" windowWidth="28800" windowHeight="12345" tabRatio="990"/>
  </bookViews>
  <sheets>
    <sheet name="Перечень" sheetId="14" r:id="rId1"/>
  </sheets>
  <calcPr calcId="162913"/>
</workbook>
</file>

<file path=xl/calcChain.xml><?xml version="1.0" encoding="utf-8"?>
<calcChain xmlns="http://schemas.openxmlformats.org/spreadsheetml/2006/main">
  <c r="D104" i="14" l="1"/>
  <c r="D102" i="14"/>
  <c r="D103" i="14"/>
  <c r="D101" i="14"/>
  <c r="D100" i="14"/>
  <c r="D99" i="14"/>
  <c r="D98" i="14"/>
  <c r="D97" i="14"/>
  <c r="D96" i="14"/>
  <c r="D95" i="14"/>
  <c r="D93" i="14"/>
  <c r="D92" i="14"/>
  <c r="D83" i="14"/>
  <c r="D89" i="14"/>
  <c r="D88" i="14"/>
  <c r="D87" i="14"/>
  <c r="D86" i="14"/>
  <c r="D85" i="14"/>
  <c r="D84" i="14"/>
  <c r="D82" i="14"/>
  <c r="D80" i="14"/>
  <c r="D79" i="14"/>
  <c r="D69" i="14"/>
  <c r="D72" i="14"/>
  <c r="D71" i="14"/>
  <c r="D40" i="14"/>
  <c r="D38" i="14"/>
  <c r="D24" i="14"/>
  <c r="D16" i="14"/>
  <c r="D5" i="14"/>
  <c r="K101" i="14"/>
  <c r="K100" i="14"/>
  <c r="K97" i="14"/>
  <c r="K102" i="14"/>
  <c r="K104" i="14"/>
  <c r="K103" i="14"/>
  <c r="K99" i="14"/>
  <c r="K98" i="14"/>
  <c r="K96" i="14"/>
  <c r="K95" i="14"/>
  <c r="K94" i="14"/>
  <c r="K93" i="14"/>
  <c r="K92" i="14"/>
  <c r="K89" i="14"/>
  <c r="K88" i="14"/>
  <c r="K87" i="14"/>
  <c r="K86" i="14"/>
  <c r="K85" i="14"/>
  <c r="K83" i="14"/>
  <c r="K82" i="14"/>
  <c r="K80" i="14"/>
  <c r="K79" i="14"/>
  <c r="K72" i="14"/>
  <c r="K71" i="14"/>
  <c r="K69" i="14"/>
  <c r="K40" i="14"/>
  <c r="K38" i="14"/>
  <c r="K24" i="14"/>
  <c r="K16" i="14"/>
  <c r="K5" i="14"/>
  <c r="J5" i="14"/>
  <c r="K90" i="14"/>
  <c r="J104" i="14"/>
  <c r="J103" i="14"/>
  <c r="J102" i="14"/>
  <c r="J101" i="14"/>
  <c r="J100" i="14"/>
  <c r="J99" i="14"/>
  <c r="J98" i="14"/>
  <c r="J97" i="14"/>
  <c r="J96" i="14"/>
  <c r="J95" i="14"/>
  <c r="J94" i="14"/>
  <c r="J93" i="14"/>
  <c r="J92" i="14"/>
  <c r="J89" i="14"/>
  <c r="J88" i="14"/>
  <c r="J87" i="14"/>
  <c r="J86" i="14"/>
  <c r="J85" i="14"/>
  <c r="J84" i="14"/>
  <c r="J83" i="14"/>
  <c r="J82" i="14"/>
  <c r="J80" i="14"/>
  <c r="J79" i="14"/>
  <c r="J72" i="14"/>
  <c r="J71" i="14"/>
  <c r="J69" i="14"/>
  <c r="J40" i="14"/>
  <c r="J38" i="14"/>
  <c r="J16" i="14"/>
  <c r="J24" i="14"/>
  <c r="J90" i="14"/>
  <c r="J78" i="14"/>
  <c r="K78" i="14"/>
  <c r="J77" i="14"/>
  <c r="K77" i="14"/>
  <c r="J75" i="14"/>
  <c r="K75" i="14"/>
  <c r="J74" i="14"/>
  <c r="K74" i="14"/>
  <c r="J73" i="14"/>
  <c r="K73" i="14"/>
  <c r="H5" i="14"/>
  <c r="H16" i="14"/>
  <c r="H24" i="14"/>
  <c r="H25" i="14"/>
</calcChain>
</file>

<file path=xl/sharedStrings.xml><?xml version="1.0" encoding="utf-8"?>
<sst xmlns="http://schemas.openxmlformats.org/spreadsheetml/2006/main" count="280" uniqueCount="230">
  <si>
    <t>Итого</t>
  </si>
  <si>
    <t>Уборка мусороприемных камер</t>
  </si>
  <si>
    <t>№</t>
  </si>
  <si>
    <t>Прочистка ливнестоков</t>
  </si>
  <si>
    <t>Опрессовка и промывка трубопроводов системы  центрального отопления</t>
  </si>
  <si>
    <t>Ликвидация воздушных пробок в системе центрального отопления (наладка системы - стояки)</t>
  </si>
  <si>
    <t>Испытание трубопроводов системы центрального отопления (Наладка системы отопления)</t>
  </si>
  <si>
    <t>Осмотр систем ЦО. Устройства в подвальных помещениях (7 мес. Отопительного сезона)</t>
  </si>
  <si>
    <t>Техническое обслуживание внутридомовых инженерных сетей и МОП</t>
  </si>
  <si>
    <t>Очистка кровли от мусора и грязи</t>
  </si>
  <si>
    <t>Ревизия вентилей в местах общего пользования</t>
  </si>
  <si>
    <t>Устранение засоров внутренних канализационных трубопроводов</t>
  </si>
  <si>
    <t>1 раз в год</t>
  </si>
  <si>
    <t>3 раза в год</t>
  </si>
  <si>
    <t>Аварийное обслуживание</t>
  </si>
  <si>
    <t>Снятие показаний и обслуживание теплосчетчиков</t>
  </si>
  <si>
    <t>Утилизация люминесцентных ламп</t>
  </si>
  <si>
    <t>ТО домофонов</t>
  </si>
  <si>
    <t>Транспортные расходы</t>
  </si>
  <si>
    <t>По мере необходимости</t>
  </si>
  <si>
    <t>Содержание и текущий ремонт лифта</t>
  </si>
  <si>
    <t>Вид работ</t>
  </si>
  <si>
    <t>Периодичность</t>
  </si>
  <si>
    <t>Годовая плата (рублей)</t>
  </si>
  <si>
    <r>
      <rPr>
        <sz val="9"/>
        <rFont val="Arial Cyr"/>
        <family val="2"/>
        <charset val="204"/>
      </rPr>
      <t>Площадь, м</t>
    </r>
    <r>
      <rPr>
        <vertAlign val="superscript"/>
        <sz val="9"/>
        <rFont val="Arial Cyr"/>
        <family val="2"/>
        <charset val="204"/>
      </rPr>
      <t>2</t>
    </r>
  </si>
  <si>
    <t>I.  Содержание помещений общего пользования</t>
  </si>
  <si>
    <t>1.</t>
  </si>
  <si>
    <t>Работы по уборке лестничных клеток</t>
  </si>
  <si>
    <t>1.1.</t>
  </si>
  <si>
    <t>Влажное подметание лестничных площадок и маршей нижних трех этажей</t>
  </si>
  <si>
    <t>4 раза в неделю</t>
  </si>
  <si>
    <t>1.2.</t>
  </si>
  <si>
    <t>Влажное подметание лестничных площадок и маршей выше третьего этажа</t>
  </si>
  <si>
    <t>1 раз в неделю</t>
  </si>
  <si>
    <t>1.3.</t>
  </si>
  <si>
    <t>Влажная протирка подоконников, оконных решеток, перил, чердачных лестниц, шкафов для электросчетчиков и слаботочных устройств</t>
  </si>
  <si>
    <t>2 раза в год</t>
  </si>
  <si>
    <t>1.4.</t>
  </si>
  <si>
    <t>Мытье лестничных площадок и маршей</t>
  </si>
  <si>
    <t>1.5.</t>
  </si>
  <si>
    <t>Обметание пыли с потолков</t>
  </si>
  <si>
    <t>2 раз в год</t>
  </si>
  <si>
    <t>1.6.</t>
  </si>
  <si>
    <t>Мытье стен, дверей, окон</t>
  </si>
  <si>
    <t>1.7.</t>
  </si>
  <si>
    <t>Влажная протирка почтовых ящиков</t>
  </si>
  <si>
    <t>1 раз в месяц</t>
  </si>
  <si>
    <t>1.8.</t>
  </si>
  <si>
    <t>Очистка металлических решеток и приямков. Уборка площадки перед входом в подъезд</t>
  </si>
  <si>
    <t>1.9.</t>
  </si>
  <si>
    <t>Мытье пола кабины лифта</t>
  </si>
  <si>
    <t>5 раз в неделю</t>
  </si>
  <si>
    <t>II.  Уборка мусоропроводов</t>
  </si>
  <si>
    <t>2.</t>
  </si>
  <si>
    <t>Работы по уборке мусоропроводов</t>
  </si>
  <si>
    <t>2.1.</t>
  </si>
  <si>
    <t>Удаление мусора из мусороприемных камер</t>
  </si>
  <si>
    <t>3 раз в неделю</t>
  </si>
  <si>
    <t>2.2.</t>
  </si>
  <si>
    <t>3 раз в неделю при вывозе мусора</t>
  </si>
  <si>
    <t>2.3.</t>
  </si>
  <si>
    <t>Уборка вокруг загрузочных клапанов мусоропровода</t>
  </si>
  <si>
    <t>2.4.</t>
  </si>
  <si>
    <t>Мойка нижней части ствола и шибера мусоропровода</t>
  </si>
  <si>
    <t>2.5.</t>
  </si>
  <si>
    <t>Дезинфекция мусоросборников</t>
  </si>
  <si>
    <t>1 раз в квартал</t>
  </si>
  <si>
    <t>2.6.</t>
  </si>
  <si>
    <t>Устранение засорений</t>
  </si>
  <si>
    <t>III.  Уборка придомовой территории</t>
  </si>
  <si>
    <t>3.</t>
  </si>
  <si>
    <t>Работы по уборке придомовой территории</t>
  </si>
  <si>
    <t>3.1.</t>
  </si>
  <si>
    <t>Холодный период</t>
  </si>
  <si>
    <t>3.1.1.</t>
  </si>
  <si>
    <t>Подметание свежевыпавшего снега толщиной до 2 см</t>
  </si>
  <si>
    <t>1 раз в сутки в дни снегопада</t>
  </si>
  <si>
    <t>3.1.2.</t>
  </si>
  <si>
    <t>Сдвигание свежевыпавшего снега толщиной слоя свыше 2 см</t>
  </si>
  <si>
    <t>Через 3 часа во время снегопада</t>
  </si>
  <si>
    <t>3.1.3.</t>
  </si>
  <si>
    <t>Посыпка территории противогололедными материалами (вход в подъезд, тротуар)</t>
  </si>
  <si>
    <t>2 раза в сутки во время гололеда</t>
  </si>
  <si>
    <t>3.1.4.</t>
  </si>
  <si>
    <t>Очистка территорий от снега наносного происхождения (или подметание территорий, свободных от снежного покрова)</t>
  </si>
  <si>
    <t>1 раз в двое суток в дни снегопада</t>
  </si>
  <si>
    <t>3.1.5.</t>
  </si>
  <si>
    <t>Очистка территорий от наледи и льда</t>
  </si>
  <si>
    <t>1 раз в 3 суток во время гололеда</t>
  </si>
  <si>
    <t>3.1.6.</t>
  </si>
  <si>
    <t>Очистка урн от мусора</t>
  </si>
  <si>
    <t>1 раз в сутки</t>
  </si>
  <si>
    <t>3.2.</t>
  </si>
  <si>
    <t>Теплый период</t>
  </si>
  <si>
    <t>3.2.1.</t>
  </si>
  <si>
    <t>Подметание территории в дни без осадков</t>
  </si>
  <si>
    <t>1 раз в 2-е суток</t>
  </si>
  <si>
    <t>3.2.2.</t>
  </si>
  <si>
    <t>Подметание территорий в дни с осадками до 2 см</t>
  </si>
  <si>
    <t>1 раз в 2-е суток (70% территорий)</t>
  </si>
  <si>
    <t>3.2.3.</t>
  </si>
  <si>
    <t>Подметание территорий в дни с осадками свыше 2 см</t>
  </si>
  <si>
    <t>1 раз в 2-е суток (50% территорий)</t>
  </si>
  <si>
    <t>3.2.4.</t>
  </si>
  <si>
    <t xml:space="preserve">Уборка газонов </t>
  </si>
  <si>
    <t>3.2.5.</t>
  </si>
  <si>
    <t>Сезонное выкашивание газонов</t>
  </si>
  <si>
    <t>3.3.</t>
  </si>
  <si>
    <t xml:space="preserve">Прочие материальные затраты на санитарное содержание </t>
  </si>
  <si>
    <t>Постоянно</t>
  </si>
  <si>
    <t>IV.  Ремонт и обслуживание конструктивных элементов и внешнее благоустройство</t>
  </si>
  <si>
    <t>4.</t>
  </si>
  <si>
    <t>Работы по ремонту и обслуживанию конструктивных элементов и внешнее благоустройство</t>
  </si>
  <si>
    <t>4.1.</t>
  </si>
  <si>
    <t>Профосмотры конструктивных элементов, в том числе:</t>
  </si>
  <si>
    <t>4.1.1.</t>
  </si>
  <si>
    <t>Общие и частичные осмотры кровельных покрытий</t>
  </si>
  <si>
    <t>6 раз год</t>
  </si>
  <si>
    <t>4.1.2.</t>
  </si>
  <si>
    <t>Общие и частичные осмотры конструктивных элементов</t>
  </si>
  <si>
    <t>4.2.</t>
  </si>
  <si>
    <t>Ремонт конструктивных элементов</t>
  </si>
  <si>
    <t>4.2.1.</t>
  </si>
  <si>
    <t>Ремонт кровельного покрытия и устранение течи</t>
  </si>
  <si>
    <t>4.2.2.</t>
  </si>
  <si>
    <t>Укрепление защитной решетки водопроводной воронки</t>
  </si>
  <si>
    <t>4.2.3.</t>
  </si>
  <si>
    <t>Прочистка водопремной воронки внутреннего водостока</t>
  </si>
  <si>
    <t>4.2.4.</t>
  </si>
  <si>
    <t>4.2.5.</t>
  </si>
  <si>
    <t>Смена или ремонт отмостки</t>
  </si>
  <si>
    <t>4.2.6.</t>
  </si>
  <si>
    <t>Восстановление приямков, входов в подвалы</t>
  </si>
  <si>
    <t>4.3.</t>
  </si>
  <si>
    <t>Техническое обслуживание конструктивных элементов</t>
  </si>
  <si>
    <t>4.3.1.</t>
  </si>
  <si>
    <t>Утепление подвалов и подъездов</t>
  </si>
  <si>
    <t>4.3.2.</t>
  </si>
  <si>
    <t>Укрепление козырьков, ограждений и перил крылец</t>
  </si>
  <si>
    <t>4.3.3.</t>
  </si>
  <si>
    <t>Закрытие слуховых окон, люков и входов на чердак</t>
  </si>
  <si>
    <t>4.3.4.</t>
  </si>
  <si>
    <t>Установка недостающих, частично разбитых и укрепление слабо укрепленных стекол в дверных и оконных заполнениях</t>
  </si>
  <si>
    <t>4.3.5.</t>
  </si>
  <si>
    <t>Установка или укрепление ручек и шпингалетов на оконных и дверных заполнениях</t>
  </si>
  <si>
    <t>4.3.6.</t>
  </si>
  <si>
    <t>Закрытие подвальных и чердачных дверей, металлических решеток и лазов на замки</t>
  </si>
  <si>
    <t>4.3.7.</t>
  </si>
  <si>
    <t>Смазывание подъездных дверей</t>
  </si>
  <si>
    <t>4.3.8.</t>
  </si>
  <si>
    <t>Смазывание замков тех. помещений</t>
  </si>
  <si>
    <t>4.3.9.</t>
  </si>
  <si>
    <t>Укрепление и регулировка доводчиков</t>
  </si>
  <si>
    <t>4.4.</t>
  </si>
  <si>
    <t>Внешнее благоустройство</t>
  </si>
  <si>
    <t>4.4.1.</t>
  </si>
  <si>
    <t>Частичный ремонт тротуарной плитки</t>
  </si>
  <si>
    <t>4.4.2.</t>
  </si>
  <si>
    <t>Окраска решетчатых ограждений, оград, МАФ</t>
  </si>
  <si>
    <t>4.4.3.</t>
  </si>
  <si>
    <t>Установка урн</t>
  </si>
  <si>
    <t>4.4.4.</t>
  </si>
  <si>
    <t>Окраска урн</t>
  </si>
  <si>
    <t>4.4.5.</t>
  </si>
  <si>
    <t>Ремонт скамеек, качель и т.д.</t>
  </si>
  <si>
    <t>4.4.6.</t>
  </si>
  <si>
    <t>Подготовка к сезонной эксплуатации оборудования детских и спортивных площадок</t>
  </si>
  <si>
    <t>V.  Техническое обслуживание и ремонт внутридомового инженерного оборудования и МОП</t>
  </si>
  <si>
    <t>5.</t>
  </si>
  <si>
    <t>Работы по техническому обслуживанию и ремонту внутридомового инженерного оборудования и МОП</t>
  </si>
  <si>
    <t>5.1.</t>
  </si>
  <si>
    <t>Подготовка к сезонной эксплуатации</t>
  </si>
  <si>
    <t>5.1.1.</t>
  </si>
  <si>
    <t xml:space="preserve">Ремонт и тех.обслуживание задвижек ХВС </t>
  </si>
  <si>
    <t>5.1.2.</t>
  </si>
  <si>
    <t>5.1.3.</t>
  </si>
  <si>
    <t>5.1.4.</t>
  </si>
  <si>
    <t>5.1.5.</t>
  </si>
  <si>
    <t>5.2.</t>
  </si>
  <si>
    <t>Общие и частичные осмотры и обследования</t>
  </si>
  <si>
    <t>5.2.2.</t>
  </si>
  <si>
    <t>7 раз в год</t>
  </si>
  <si>
    <t>5.2.3.</t>
  </si>
  <si>
    <t>Общие и частичные осмотры общедомовой системы холодного и горячего водоснабжения и водоотведения в технических помещениях</t>
  </si>
  <si>
    <t>12 раз в год</t>
  </si>
  <si>
    <t>5.2.1.</t>
  </si>
  <si>
    <t>Общие и частичные осмотры линий электрических сетей, арматуры, электрооборудования на лестничных площадках, снятие показаний потребленных коммунальных ресурсов</t>
  </si>
  <si>
    <t>4 раза в год</t>
  </si>
  <si>
    <t>5.3.</t>
  </si>
  <si>
    <t>5.3.1.</t>
  </si>
  <si>
    <t>5.3.2.</t>
  </si>
  <si>
    <t>5.3.3.</t>
  </si>
  <si>
    <t>Проверка и прочистка вентканалов и дымоходов</t>
  </si>
  <si>
    <t>5.3.4.</t>
  </si>
  <si>
    <t>Дератизация и дезинсекция</t>
  </si>
  <si>
    <t>5.3.5.</t>
  </si>
  <si>
    <t>5.3.6.</t>
  </si>
  <si>
    <t>Очистка тех. этажей от мусора со сбором его в тару и отноской в установленное место</t>
  </si>
  <si>
    <t>5.3.7.</t>
  </si>
  <si>
    <t>Электроизмерения (замер сопротивления изоляции электропроводки)</t>
  </si>
  <si>
    <t>5.3.8.</t>
  </si>
  <si>
    <t>5.3.9.</t>
  </si>
  <si>
    <t>5.4.</t>
  </si>
  <si>
    <t>Мелкий ремонт</t>
  </si>
  <si>
    <t>5.4.1.</t>
  </si>
  <si>
    <t>По мере необходимости, но не менее 2-х раз в год</t>
  </si>
  <si>
    <t>5.4.2.</t>
  </si>
  <si>
    <t>Ремонт ВРУ</t>
  </si>
  <si>
    <t>VI.  Прочее</t>
  </si>
  <si>
    <t>6.1.</t>
  </si>
  <si>
    <t>6.2.</t>
  </si>
  <si>
    <t>6.5.</t>
  </si>
  <si>
    <t>6.3.</t>
  </si>
  <si>
    <t>Непредвиденные работы по текущему ремонту общего имущества жилого дома</t>
  </si>
  <si>
    <t>6.4.</t>
  </si>
  <si>
    <t>Услуги ООО "РРКЦ"</t>
  </si>
  <si>
    <t>Затраты по управлению домом</t>
  </si>
  <si>
    <t>7.</t>
  </si>
  <si>
    <t>Итого содержание жилья с лифтом</t>
  </si>
  <si>
    <t>8.</t>
  </si>
  <si>
    <t xml:space="preserve">Итого </t>
  </si>
  <si>
    <t>Тариф с 01.07.2020 г, рост на 3,6%</t>
  </si>
  <si>
    <r>
      <t>Стоимость на 1 м</t>
    </r>
    <r>
      <rPr>
        <b/>
        <vertAlign val="superscript"/>
        <sz val="9"/>
        <rFont val="Arial Cyr"/>
        <family val="2"/>
        <charset val="204"/>
      </rPr>
      <t xml:space="preserve">2 </t>
    </r>
    <r>
      <rPr>
        <b/>
        <sz val="9"/>
        <rFont val="Times New Roman"/>
        <family val="1"/>
        <charset val="204"/>
      </rPr>
      <t>общей площади (рублей в месяц)</t>
    </r>
  </si>
  <si>
    <t xml:space="preserve">ПЕРЕЧЕНЬ
обязательных работ и услуг по содержанию и ремонту общего имущества собственников помещений в многоквартирном доме расположенном в г.Белгород улица Есенина д.48
</t>
  </si>
  <si>
    <t>Тариф с 01.01.2023 г, рост на 9,13%</t>
  </si>
  <si>
    <t>Тариф с 01.01.2022 г</t>
  </si>
  <si>
    <t>Восстановление поврежденных участков межпанельных швов</t>
  </si>
  <si>
    <t>Общие и частичные осмотры линий электрических сетей (осмотр кабельных сетей, ВРУ, рубильников, контактных соединений)</t>
  </si>
  <si>
    <t>Ремонт и тех.обслуживание электрощитов</t>
  </si>
  <si>
    <t>Тариф с 01.01.2023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</si>
</sst>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9" formatCode="mm/dd/yyyy"/>
  </numFmts>
  <fonts count="19">
    <font>
      <sz val="10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Times New Roman"/>
      <family val="1"/>
      <charset val="204"/>
    </font>
    <font>
      <b/>
      <sz val="9"/>
      <name val="Times new roman"/>
      <family val="1"/>
      <charset val="1"/>
    </font>
    <font>
      <b/>
      <sz val="9"/>
      <name val="Times New Roman CYR"/>
      <family val="1"/>
      <charset val="1"/>
    </font>
    <font>
      <b/>
      <vertAlign val="superscript"/>
      <sz val="9"/>
      <name val="Arial Cyr"/>
      <family val="2"/>
      <charset val="204"/>
    </font>
    <font>
      <sz val="9"/>
      <name val="Times new roman"/>
      <family val="1"/>
      <charset val="1"/>
    </font>
    <font>
      <vertAlign val="superscript"/>
      <sz val="9"/>
      <name val="Arial Cyr"/>
      <family val="2"/>
      <charset val="204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name val="Times new roman"/>
      <family val="1"/>
      <charset val="1"/>
    </font>
    <font>
      <b/>
      <sz val="12"/>
      <name val="Times New Roman"/>
      <family val="1"/>
      <charset val="204"/>
    </font>
    <font>
      <sz val="11"/>
      <name val="Arial Cyr"/>
      <family val="2"/>
      <charset val="204"/>
    </font>
    <font>
      <b/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vertical="center" wrapText="1"/>
    </xf>
    <xf numFmtId="0" fontId="1" fillId="0" borderId="0" xfId="0" applyFont="1"/>
    <xf numFmtId="0" fontId="7" fillId="0" borderId="2" xfId="0" applyFont="1" applyBorder="1" applyAlignment="1">
      <alignment vertical="center" wrapText="1"/>
    </xf>
    <xf numFmtId="2" fontId="7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/>
    <xf numFmtId="2" fontId="4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6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/>
    <xf numFmtId="169" fontId="7" fillId="0" borderId="6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2" fontId="7" fillId="0" borderId="14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2" fontId="11" fillId="0" borderId="7" xfId="0" applyNumberFormat="1" applyFont="1" applyBorder="1" applyAlignment="1">
      <alignment horizontal="center"/>
    </xf>
    <xf numFmtId="0" fontId="11" fillId="0" borderId="3" xfId="0" applyFont="1" applyBorder="1"/>
    <xf numFmtId="0" fontId="11" fillId="0" borderId="7" xfId="0" applyFont="1" applyBorder="1"/>
    <xf numFmtId="2" fontId="11" fillId="0" borderId="3" xfId="0" applyNumberFormat="1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2" fontId="10" fillId="0" borderId="7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/>
    <xf numFmtId="4" fontId="11" fillId="0" borderId="1" xfId="0" applyNumberFormat="1" applyFont="1" applyBorder="1"/>
    <xf numFmtId="4" fontId="7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/>
    <xf numFmtId="0" fontId="4" fillId="0" borderId="18" xfId="0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49" fontId="14" fillId="0" borderId="7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16" fillId="0" borderId="22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2" fontId="11" fillId="0" borderId="11" xfId="0" applyNumberFormat="1" applyFont="1" applyBorder="1" applyAlignment="1">
      <alignment horizontal="center" vertical="center"/>
    </xf>
    <xf numFmtId="0" fontId="1" fillId="0" borderId="19" xfId="0" applyFont="1" applyBorder="1"/>
    <xf numFmtId="0" fontId="2" fillId="0" borderId="19" xfId="0" applyFont="1" applyBorder="1"/>
    <xf numFmtId="43" fontId="1" fillId="0" borderId="0" xfId="0" applyNumberFormat="1" applyFont="1"/>
    <xf numFmtId="43" fontId="2" fillId="0" borderId="0" xfId="0" applyNumberFormat="1" applyFont="1"/>
    <xf numFmtId="4" fontId="11" fillId="0" borderId="1" xfId="0" applyNumberFormat="1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4" fontId="10" fillId="0" borderId="24" xfId="0" applyNumberFormat="1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4" fontId="17" fillId="0" borderId="26" xfId="0" applyNumberFormat="1" applyFont="1" applyBorder="1" applyAlignment="1">
      <alignment horizontal="center" vertical="center"/>
    </xf>
    <xf numFmtId="0" fontId="2" fillId="0" borderId="0" xfId="0" applyFont="1" applyBorder="1"/>
    <xf numFmtId="0" fontId="7" fillId="0" borderId="9" xfId="0" applyFont="1" applyBorder="1" applyAlignment="1">
      <alignment horizontal="center"/>
    </xf>
    <xf numFmtId="0" fontId="7" fillId="0" borderId="24" xfId="0" applyFont="1" applyBorder="1" applyAlignment="1">
      <alignment vertical="center"/>
    </xf>
    <xf numFmtId="4" fontId="16" fillId="0" borderId="27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EB4E3"/>
      <rgbColor rgb="00993366"/>
      <rgbColor rgb="00FFFFCC"/>
      <rgbColor rgb="00CCFFFF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106"/>
  <sheetViews>
    <sheetView tabSelected="1" zoomScale="117" zoomScaleNormal="117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K7" sqref="K7"/>
    </sheetView>
  </sheetViews>
  <sheetFormatPr defaultColWidth="8.7109375" defaultRowHeight="12"/>
  <cols>
    <col min="1" max="1" width="7.28515625" style="1" customWidth="1"/>
    <col min="2" max="2" width="46.42578125" style="2" customWidth="1"/>
    <col min="3" max="3" width="13.28515625" style="1" customWidth="1"/>
    <col min="4" max="4" width="13.42578125" style="69" customWidth="1"/>
    <col min="5" max="5" width="11.7109375" style="2" hidden="1" customWidth="1"/>
    <col min="6" max="6" width="11.5703125" style="2" hidden="1" customWidth="1"/>
    <col min="7" max="7" width="11.85546875" style="2" hidden="1" customWidth="1"/>
    <col min="8" max="9" width="8.7109375" style="2" hidden="1" customWidth="1"/>
    <col min="10" max="10" width="11.7109375" style="2" hidden="1" customWidth="1"/>
    <col min="11" max="11" width="11.7109375" style="2" customWidth="1"/>
    <col min="12" max="12" width="13.5703125" style="2" bestFit="1" customWidth="1"/>
    <col min="13" max="246" width="8.7109375" style="2"/>
    <col min="247" max="247" width="4.7109375" style="2" customWidth="1"/>
    <col min="248" max="248" width="20.28515625" style="2" customWidth="1"/>
    <col min="249" max="249" width="15.42578125" style="2" customWidth="1"/>
    <col min="250" max="250" width="9.85546875" style="2" customWidth="1"/>
    <col min="251" max="16384" width="8.7109375" style="2"/>
  </cols>
  <sheetData>
    <row r="1" spans="1:11" ht="63.2" customHeight="1" thickBot="1">
      <c r="A1" s="108" t="s">
        <v>223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s="3" customFormat="1" ht="51.6" customHeight="1" thickBot="1">
      <c r="A2" s="46" t="s">
        <v>2</v>
      </c>
      <c r="B2" s="47" t="s">
        <v>21</v>
      </c>
      <c r="C2" s="49" t="s">
        <v>22</v>
      </c>
      <c r="D2" s="71" t="s">
        <v>23</v>
      </c>
      <c r="E2" s="70" t="s">
        <v>222</v>
      </c>
      <c r="F2" s="48" t="s">
        <v>221</v>
      </c>
      <c r="G2" s="48" t="s">
        <v>225</v>
      </c>
      <c r="J2" s="48" t="s">
        <v>224</v>
      </c>
      <c r="K2" s="48" t="s">
        <v>229</v>
      </c>
    </row>
    <row r="3" spans="1:11" ht="13.5">
      <c r="A3" s="42"/>
      <c r="B3" s="43" t="s">
        <v>24</v>
      </c>
      <c r="C3" s="84">
        <v>19889.330000000002</v>
      </c>
      <c r="D3" s="62"/>
      <c r="E3" s="44"/>
      <c r="F3" s="45"/>
      <c r="G3" s="45"/>
      <c r="J3" s="45"/>
      <c r="K3" s="45"/>
    </row>
    <row r="4" spans="1:11" ht="12" customHeight="1">
      <c r="A4" s="107" t="s">
        <v>25</v>
      </c>
      <c r="B4" s="105"/>
      <c r="C4" s="105"/>
      <c r="D4" s="105"/>
      <c r="E4" s="106"/>
      <c r="F4" s="27"/>
      <c r="G4" s="27"/>
      <c r="J4" s="75"/>
      <c r="K4" s="75"/>
    </row>
    <row r="5" spans="1:11" ht="15.75">
      <c r="A5" s="24" t="s">
        <v>26</v>
      </c>
      <c r="B5" s="83" t="s">
        <v>27</v>
      </c>
      <c r="C5" s="50"/>
      <c r="D5" s="63">
        <f>K5*12*$C$3</f>
        <v>358007.94000000006</v>
      </c>
      <c r="E5" s="52">
        <v>1.22</v>
      </c>
      <c r="F5" s="53">
        <v>1.2639199999999999</v>
      </c>
      <c r="G5" s="59">
        <v>1.33</v>
      </c>
      <c r="H5" s="2">
        <f>C3*G5</f>
        <v>26452.808900000004</v>
      </c>
      <c r="J5" s="59">
        <f>ROUND(G5*1.0913,2)</f>
        <v>1.45</v>
      </c>
      <c r="K5" s="59">
        <f>ROUND(G5*1.13,2)</f>
        <v>1.5</v>
      </c>
    </row>
    <row r="6" spans="1:11" ht="24">
      <c r="A6" s="24" t="s">
        <v>28</v>
      </c>
      <c r="B6" s="5" t="s">
        <v>29</v>
      </c>
      <c r="C6" s="6" t="s">
        <v>30</v>
      </c>
      <c r="D6" s="64"/>
      <c r="E6" s="15"/>
      <c r="F6" s="25"/>
      <c r="G6" s="59"/>
      <c r="J6" s="59"/>
      <c r="K6" s="59"/>
    </row>
    <row r="7" spans="1:11" ht="24">
      <c r="A7" s="24" t="s">
        <v>31</v>
      </c>
      <c r="B7" s="5" t="s">
        <v>32</v>
      </c>
      <c r="C7" s="6" t="s">
        <v>33</v>
      </c>
      <c r="D7" s="64"/>
      <c r="E7" s="15"/>
      <c r="F7" s="25"/>
      <c r="G7" s="59"/>
      <c r="J7" s="59"/>
      <c r="K7" s="59"/>
    </row>
    <row r="8" spans="1:11" ht="36">
      <c r="A8" s="28" t="s">
        <v>34</v>
      </c>
      <c r="B8" s="5" t="s">
        <v>35</v>
      </c>
      <c r="C8" s="6" t="s">
        <v>36</v>
      </c>
      <c r="D8" s="64"/>
      <c r="E8" s="15"/>
      <c r="F8" s="25"/>
      <c r="G8" s="59"/>
      <c r="J8" s="59"/>
      <c r="K8" s="59"/>
    </row>
    <row r="9" spans="1:11" ht="15">
      <c r="A9" s="24" t="s">
        <v>37</v>
      </c>
      <c r="B9" s="5" t="s">
        <v>38</v>
      </c>
      <c r="C9" s="6" t="s">
        <v>36</v>
      </c>
      <c r="D9" s="64"/>
      <c r="E9" s="15"/>
      <c r="F9" s="25"/>
      <c r="G9" s="59"/>
      <c r="J9" s="59"/>
      <c r="K9" s="59"/>
    </row>
    <row r="10" spans="1:11" ht="15">
      <c r="A10" s="24" t="s">
        <v>39</v>
      </c>
      <c r="B10" s="5" t="s">
        <v>40</v>
      </c>
      <c r="C10" s="6" t="s">
        <v>41</v>
      </c>
      <c r="D10" s="64"/>
      <c r="E10" s="15"/>
      <c r="F10" s="25"/>
      <c r="G10" s="59"/>
      <c r="J10" s="59"/>
      <c r="K10" s="59"/>
    </row>
    <row r="11" spans="1:11" ht="15">
      <c r="A11" s="24" t="s">
        <v>42</v>
      </c>
      <c r="B11" s="5" t="s">
        <v>43</v>
      </c>
      <c r="C11" s="6" t="s">
        <v>36</v>
      </c>
      <c r="D11" s="64"/>
      <c r="E11" s="15"/>
      <c r="F11" s="25"/>
      <c r="G11" s="59"/>
      <c r="J11" s="59"/>
      <c r="K11" s="59"/>
    </row>
    <row r="12" spans="1:11" ht="15">
      <c r="A12" s="24" t="s">
        <v>44</v>
      </c>
      <c r="B12" s="5" t="s">
        <v>45</v>
      </c>
      <c r="C12" s="6" t="s">
        <v>46</v>
      </c>
      <c r="D12" s="64"/>
      <c r="E12" s="15"/>
      <c r="F12" s="25"/>
      <c r="G12" s="59"/>
      <c r="J12" s="59"/>
      <c r="K12" s="59"/>
    </row>
    <row r="13" spans="1:11" ht="24.75">
      <c r="A13" s="29" t="s">
        <v>47</v>
      </c>
      <c r="B13" s="8" t="s">
        <v>48</v>
      </c>
      <c r="C13" s="7" t="s">
        <v>33</v>
      </c>
      <c r="D13" s="65"/>
      <c r="E13" s="17"/>
      <c r="F13" s="30"/>
      <c r="G13" s="57"/>
      <c r="J13" s="57"/>
      <c r="K13" s="57"/>
    </row>
    <row r="14" spans="1:11" ht="15">
      <c r="A14" s="29" t="s">
        <v>49</v>
      </c>
      <c r="B14" s="8" t="s">
        <v>50</v>
      </c>
      <c r="C14" s="7" t="s">
        <v>51</v>
      </c>
      <c r="D14" s="65"/>
      <c r="E14" s="17"/>
      <c r="F14" s="30"/>
      <c r="G14" s="57"/>
      <c r="J14" s="57"/>
      <c r="K14" s="57"/>
    </row>
    <row r="15" spans="1:11" ht="12" customHeight="1">
      <c r="A15" s="107" t="s">
        <v>52</v>
      </c>
      <c r="B15" s="105"/>
      <c r="C15" s="105"/>
      <c r="D15" s="105"/>
      <c r="E15" s="106"/>
      <c r="F15" s="27"/>
      <c r="G15" s="75"/>
      <c r="J15" s="75"/>
      <c r="K15" s="75"/>
    </row>
    <row r="16" spans="1:11" ht="15.75">
      <c r="A16" s="29" t="s">
        <v>53</v>
      </c>
      <c r="B16" s="8" t="s">
        <v>54</v>
      </c>
      <c r="C16" s="7"/>
      <c r="D16" s="63">
        <f>K16*12*$C$3</f>
        <v>224351.64240000001</v>
      </c>
      <c r="E16" s="54">
        <v>0.76</v>
      </c>
      <c r="F16" s="55">
        <v>0.78736000000000006</v>
      </c>
      <c r="G16" s="59">
        <v>0.83</v>
      </c>
      <c r="H16" s="2">
        <f>G16*C3</f>
        <v>16508.143899999999</v>
      </c>
      <c r="J16" s="59">
        <f>ROUND(G16*1.0913,2)</f>
        <v>0.91</v>
      </c>
      <c r="K16" s="59">
        <f>ROUND(G16*1.13,2)</f>
        <v>0.94</v>
      </c>
    </row>
    <row r="17" spans="1:11" ht="15">
      <c r="A17" s="29" t="s">
        <v>55</v>
      </c>
      <c r="B17" s="8" t="s">
        <v>56</v>
      </c>
      <c r="C17" s="7" t="s">
        <v>57</v>
      </c>
      <c r="D17" s="66"/>
      <c r="E17" s="56"/>
      <c r="F17" s="57"/>
      <c r="G17" s="57"/>
      <c r="J17" s="57"/>
      <c r="K17" s="57"/>
    </row>
    <row r="18" spans="1:11" ht="36.75">
      <c r="A18" s="29" t="s">
        <v>58</v>
      </c>
      <c r="B18" s="8" t="s">
        <v>1</v>
      </c>
      <c r="C18" s="9" t="s">
        <v>59</v>
      </c>
      <c r="D18" s="65"/>
      <c r="E18" s="17"/>
      <c r="F18" s="30"/>
      <c r="G18" s="57"/>
      <c r="J18" s="57"/>
      <c r="K18" s="57"/>
    </row>
    <row r="19" spans="1:11" ht="15">
      <c r="A19" s="29" t="s">
        <v>60</v>
      </c>
      <c r="B19" s="8" t="s">
        <v>61</v>
      </c>
      <c r="C19" s="7" t="s">
        <v>51</v>
      </c>
      <c r="D19" s="65"/>
      <c r="E19" s="17"/>
      <c r="F19" s="30"/>
      <c r="G19" s="57"/>
      <c r="J19" s="57"/>
      <c r="K19" s="57"/>
    </row>
    <row r="20" spans="1:11" ht="15">
      <c r="A20" s="29" t="s">
        <v>62</v>
      </c>
      <c r="B20" s="8" t="s">
        <v>63</v>
      </c>
      <c r="C20" s="7" t="s">
        <v>46</v>
      </c>
      <c r="D20" s="65"/>
      <c r="E20" s="17"/>
      <c r="F20" s="30"/>
      <c r="G20" s="57"/>
      <c r="J20" s="57"/>
      <c r="K20" s="57"/>
    </row>
    <row r="21" spans="1:11" ht="15">
      <c r="A21" s="29" t="s">
        <v>64</v>
      </c>
      <c r="B21" s="8" t="s">
        <v>65</v>
      </c>
      <c r="C21" s="7" t="s">
        <v>66</v>
      </c>
      <c r="D21" s="65"/>
      <c r="E21" s="17"/>
      <c r="F21" s="30"/>
      <c r="G21" s="57"/>
      <c r="J21" s="57"/>
      <c r="K21" s="57"/>
    </row>
    <row r="22" spans="1:11" ht="24">
      <c r="A22" s="29" t="s">
        <v>67</v>
      </c>
      <c r="B22" s="8" t="s">
        <v>68</v>
      </c>
      <c r="C22" s="6" t="s">
        <v>19</v>
      </c>
      <c r="D22" s="65"/>
      <c r="E22" s="17"/>
      <c r="F22" s="30"/>
      <c r="G22" s="57"/>
      <c r="J22" s="57"/>
      <c r="K22" s="57"/>
    </row>
    <row r="23" spans="1:11" ht="12" customHeight="1">
      <c r="A23" s="107" t="s">
        <v>69</v>
      </c>
      <c r="B23" s="105"/>
      <c r="C23" s="105"/>
      <c r="D23" s="105"/>
      <c r="E23" s="106"/>
      <c r="F23" s="27"/>
      <c r="G23" s="75"/>
      <c r="J23" s="75"/>
      <c r="K23" s="75"/>
    </row>
    <row r="24" spans="1:11" ht="15.75">
      <c r="A24" s="24" t="s">
        <v>70</v>
      </c>
      <c r="B24" s="5" t="s">
        <v>71</v>
      </c>
      <c r="C24" s="50"/>
      <c r="D24" s="63">
        <f>K24*12*$C$3</f>
        <v>276859.47359999997</v>
      </c>
      <c r="E24" s="60">
        <v>0.95</v>
      </c>
      <c r="F24" s="61">
        <v>0.98419999999999996</v>
      </c>
      <c r="G24" s="59">
        <v>1.03</v>
      </c>
      <c r="H24" s="2">
        <f>G24*C3</f>
        <v>20486.009900000001</v>
      </c>
      <c r="J24" s="59">
        <f>ROUND(G24*1.0913,2)</f>
        <v>1.1200000000000001</v>
      </c>
      <c r="K24" s="59">
        <f>ROUND(G24*1.13,2)</f>
        <v>1.1599999999999999</v>
      </c>
    </row>
    <row r="25" spans="1:11" ht="15">
      <c r="A25" s="24" t="s">
        <v>72</v>
      </c>
      <c r="B25" s="5" t="s">
        <v>73</v>
      </c>
      <c r="C25" s="50"/>
      <c r="D25" s="64"/>
      <c r="E25" s="15"/>
      <c r="F25" s="25"/>
      <c r="G25" s="59"/>
      <c r="H25" s="2">
        <f>H24+H16+H5</f>
        <v>63446.962700000004</v>
      </c>
      <c r="J25" s="59"/>
      <c r="K25" s="59"/>
    </row>
    <row r="26" spans="1:11" ht="24">
      <c r="A26" s="31" t="s">
        <v>74</v>
      </c>
      <c r="B26" s="5" t="s">
        <v>75</v>
      </c>
      <c r="C26" s="6" t="s">
        <v>76</v>
      </c>
      <c r="D26" s="64"/>
      <c r="E26" s="15"/>
      <c r="F26" s="25"/>
      <c r="G26" s="59"/>
      <c r="J26" s="59"/>
      <c r="K26" s="59"/>
    </row>
    <row r="27" spans="1:11" ht="24">
      <c r="A27" s="24" t="s">
        <v>77</v>
      </c>
      <c r="B27" s="5" t="s">
        <v>78</v>
      </c>
      <c r="C27" s="6" t="s">
        <v>79</v>
      </c>
      <c r="D27" s="64"/>
      <c r="E27" s="15"/>
      <c r="F27" s="25"/>
      <c r="G27" s="59"/>
      <c r="J27" s="59"/>
      <c r="K27" s="59"/>
    </row>
    <row r="28" spans="1:11" ht="36">
      <c r="A28" s="24" t="s">
        <v>80</v>
      </c>
      <c r="B28" s="5" t="s">
        <v>81</v>
      </c>
      <c r="C28" s="6" t="s">
        <v>82</v>
      </c>
      <c r="D28" s="64"/>
      <c r="E28" s="15"/>
      <c r="F28" s="25"/>
      <c r="G28" s="59"/>
      <c r="J28" s="59"/>
      <c r="K28" s="59"/>
    </row>
    <row r="29" spans="1:11" ht="36">
      <c r="A29" s="24" t="s">
        <v>83</v>
      </c>
      <c r="B29" s="5" t="s">
        <v>84</v>
      </c>
      <c r="C29" s="6" t="s">
        <v>85</v>
      </c>
      <c r="D29" s="64"/>
      <c r="E29" s="15"/>
      <c r="F29" s="25"/>
      <c r="G29" s="59"/>
      <c r="J29" s="59"/>
      <c r="K29" s="59"/>
    </row>
    <row r="30" spans="1:11" ht="30" customHeight="1">
      <c r="A30" s="24" t="s">
        <v>86</v>
      </c>
      <c r="B30" s="5" t="s">
        <v>87</v>
      </c>
      <c r="C30" s="6" t="s">
        <v>88</v>
      </c>
      <c r="D30" s="64"/>
      <c r="E30" s="15"/>
      <c r="F30" s="25"/>
      <c r="G30" s="59"/>
      <c r="J30" s="59"/>
      <c r="K30" s="59"/>
    </row>
    <row r="31" spans="1:11" ht="15">
      <c r="A31" s="24" t="s">
        <v>89</v>
      </c>
      <c r="B31" s="5" t="s">
        <v>90</v>
      </c>
      <c r="C31" s="6" t="s">
        <v>91</v>
      </c>
      <c r="D31" s="64"/>
      <c r="E31" s="15"/>
      <c r="F31" s="25"/>
      <c r="G31" s="59"/>
      <c r="J31" s="59"/>
      <c r="K31" s="59"/>
    </row>
    <row r="32" spans="1:11" ht="15">
      <c r="A32" s="24" t="s">
        <v>92</v>
      </c>
      <c r="B32" s="5" t="s">
        <v>93</v>
      </c>
      <c r="C32" s="50"/>
      <c r="D32" s="64"/>
      <c r="E32" s="15"/>
      <c r="F32" s="25"/>
      <c r="G32" s="59"/>
      <c r="J32" s="59"/>
      <c r="K32" s="59"/>
    </row>
    <row r="33" spans="1:11" ht="15">
      <c r="A33" s="24" t="s">
        <v>94</v>
      </c>
      <c r="B33" s="5" t="s">
        <v>95</v>
      </c>
      <c r="C33" s="6" t="s">
        <v>96</v>
      </c>
      <c r="D33" s="64"/>
      <c r="E33" s="15"/>
      <c r="F33" s="25"/>
      <c r="G33" s="59"/>
      <c r="J33" s="59"/>
      <c r="K33" s="59"/>
    </row>
    <row r="34" spans="1:11" ht="42" customHeight="1">
      <c r="A34" s="24" t="s">
        <v>97</v>
      </c>
      <c r="B34" s="5" t="s">
        <v>98</v>
      </c>
      <c r="C34" s="6" t="s">
        <v>99</v>
      </c>
      <c r="D34" s="64"/>
      <c r="E34" s="15"/>
      <c r="F34" s="25"/>
      <c r="G34" s="59"/>
      <c r="J34" s="59"/>
      <c r="K34" s="59"/>
    </row>
    <row r="35" spans="1:11" ht="35.450000000000003" customHeight="1">
      <c r="A35" s="24" t="s">
        <v>100</v>
      </c>
      <c r="B35" s="5" t="s">
        <v>101</v>
      </c>
      <c r="C35" s="6" t="s">
        <v>102</v>
      </c>
      <c r="D35" s="64"/>
      <c r="E35" s="15"/>
      <c r="F35" s="25"/>
      <c r="G35" s="59"/>
      <c r="J35" s="59"/>
      <c r="K35" s="59"/>
    </row>
    <row r="36" spans="1:11" ht="15">
      <c r="A36" s="24" t="s">
        <v>103</v>
      </c>
      <c r="B36" s="5" t="s">
        <v>104</v>
      </c>
      <c r="C36" s="6" t="s">
        <v>96</v>
      </c>
      <c r="D36" s="64"/>
      <c r="E36" s="15"/>
      <c r="F36" s="25"/>
      <c r="G36" s="59"/>
      <c r="J36" s="59"/>
      <c r="K36" s="59"/>
    </row>
    <row r="37" spans="1:11" ht="15">
      <c r="A37" s="31" t="s">
        <v>105</v>
      </c>
      <c r="B37" s="5" t="s">
        <v>106</v>
      </c>
      <c r="C37" s="50"/>
      <c r="D37" s="64"/>
      <c r="E37" s="15"/>
      <c r="F37" s="25"/>
      <c r="G37" s="59"/>
      <c r="J37" s="59"/>
      <c r="K37" s="59"/>
    </row>
    <row r="38" spans="1:11" ht="15.75">
      <c r="A38" s="24" t="s">
        <v>107</v>
      </c>
      <c r="B38" s="5" t="s">
        <v>108</v>
      </c>
      <c r="C38" s="6" t="s">
        <v>109</v>
      </c>
      <c r="D38" s="63">
        <f>K38*12*$C$3</f>
        <v>23867.196000000007</v>
      </c>
      <c r="E38" s="58">
        <v>0.08</v>
      </c>
      <c r="F38" s="59">
        <v>8.2880000000000009E-2</v>
      </c>
      <c r="G38" s="59">
        <v>8.7024000000000018E-2</v>
      </c>
      <c r="J38" s="59">
        <f>ROUND(G38*1.0913,2)</f>
        <v>0.09</v>
      </c>
      <c r="K38" s="59">
        <f>ROUND(G38*1.13,2)</f>
        <v>0.1</v>
      </c>
    </row>
    <row r="39" spans="1:11" ht="12" customHeight="1">
      <c r="A39" s="107" t="s">
        <v>110</v>
      </c>
      <c r="B39" s="105"/>
      <c r="C39" s="105"/>
      <c r="D39" s="105"/>
      <c r="E39" s="106"/>
      <c r="F39" s="27"/>
      <c r="G39" s="75"/>
      <c r="J39" s="75"/>
      <c r="K39" s="75"/>
    </row>
    <row r="40" spans="1:11" ht="24">
      <c r="A40" s="26" t="s">
        <v>111</v>
      </c>
      <c r="B40" s="4" t="s">
        <v>112</v>
      </c>
      <c r="C40" s="4"/>
      <c r="D40" s="79">
        <f>K40*12*$C$3</f>
        <v>639640.85280000011</v>
      </c>
      <c r="E40" s="80">
        <v>2.1800000000000002</v>
      </c>
      <c r="F40" s="81">
        <v>2.25848</v>
      </c>
      <c r="G40" s="82">
        <v>2.37</v>
      </c>
      <c r="J40" s="59">
        <f>ROUND(G40*1.0913,2)</f>
        <v>2.59</v>
      </c>
      <c r="K40" s="59">
        <f>ROUND(G40*1.13,2)</f>
        <v>2.68</v>
      </c>
    </row>
    <row r="41" spans="1:11" ht="12" customHeight="1">
      <c r="A41" s="26" t="s">
        <v>113</v>
      </c>
      <c r="B41" s="105" t="s">
        <v>114</v>
      </c>
      <c r="C41" s="105"/>
      <c r="D41" s="105"/>
      <c r="E41" s="106"/>
      <c r="F41" s="27"/>
      <c r="G41" s="75"/>
      <c r="J41" s="75"/>
      <c r="K41" s="75"/>
    </row>
    <row r="42" spans="1:11" ht="14.25">
      <c r="A42" s="33" t="s">
        <v>115</v>
      </c>
      <c r="B42" s="11" t="s">
        <v>116</v>
      </c>
      <c r="C42" s="10" t="s">
        <v>117</v>
      </c>
      <c r="D42" s="67"/>
      <c r="E42" s="19"/>
      <c r="F42" s="34"/>
      <c r="G42" s="76"/>
      <c r="J42" s="76"/>
      <c r="K42" s="76"/>
    </row>
    <row r="43" spans="1:11" ht="14.25">
      <c r="A43" s="33" t="s">
        <v>118</v>
      </c>
      <c r="B43" s="11" t="s">
        <v>119</v>
      </c>
      <c r="C43" s="10" t="s">
        <v>41</v>
      </c>
      <c r="D43" s="67"/>
      <c r="E43" s="19"/>
      <c r="F43" s="34"/>
      <c r="G43" s="76"/>
      <c r="J43" s="76"/>
      <c r="K43" s="76"/>
    </row>
    <row r="44" spans="1:11" ht="12" customHeight="1">
      <c r="A44" s="26" t="s">
        <v>120</v>
      </c>
      <c r="B44" s="105" t="s">
        <v>121</v>
      </c>
      <c r="C44" s="105"/>
      <c r="D44" s="105"/>
      <c r="E44" s="106"/>
      <c r="F44" s="27"/>
      <c r="G44" s="75"/>
      <c r="J44" s="75"/>
      <c r="K44" s="75"/>
    </row>
    <row r="45" spans="1:11" ht="24">
      <c r="A45" s="26" t="s">
        <v>122</v>
      </c>
      <c r="B45" s="11" t="s">
        <v>123</v>
      </c>
      <c r="C45" s="10" t="s">
        <v>19</v>
      </c>
      <c r="D45" s="68"/>
      <c r="E45" s="16"/>
      <c r="F45" s="35"/>
      <c r="G45" s="77"/>
      <c r="J45" s="77"/>
      <c r="K45" s="77"/>
    </row>
    <row r="46" spans="1:11" ht="14.25">
      <c r="A46" s="33" t="s">
        <v>124</v>
      </c>
      <c r="B46" s="11" t="s">
        <v>125</v>
      </c>
      <c r="C46" s="10" t="s">
        <v>36</v>
      </c>
      <c r="D46" s="67"/>
      <c r="E46" s="19"/>
      <c r="F46" s="34"/>
      <c r="G46" s="76"/>
      <c r="J46" s="76"/>
      <c r="K46" s="76"/>
    </row>
    <row r="47" spans="1:11" ht="24">
      <c r="A47" s="33" t="s">
        <v>126</v>
      </c>
      <c r="B47" s="11" t="s">
        <v>127</v>
      </c>
      <c r="C47" s="10" t="s">
        <v>19</v>
      </c>
      <c r="D47" s="67"/>
      <c r="E47" s="19"/>
      <c r="F47" s="34"/>
      <c r="G47" s="76"/>
      <c r="J47" s="76"/>
      <c r="K47" s="76"/>
    </row>
    <row r="48" spans="1:11" ht="24">
      <c r="A48" s="33" t="s">
        <v>128</v>
      </c>
      <c r="B48" s="11" t="s">
        <v>226</v>
      </c>
      <c r="C48" s="10" t="s">
        <v>19</v>
      </c>
      <c r="D48" s="67"/>
      <c r="E48" s="19"/>
      <c r="F48" s="34"/>
      <c r="G48" s="76"/>
      <c r="J48" s="76"/>
      <c r="K48" s="76"/>
    </row>
    <row r="49" spans="1:11" ht="24">
      <c r="A49" s="33" t="s">
        <v>129</v>
      </c>
      <c r="B49" s="11" t="s">
        <v>130</v>
      </c>
      <c r="C49" s="10" t="s">
        <v>19</v>
      </c>
      <c r="D49" s="67"/>
      <c r="E49" s="19"/>
      <c r="F49" s="34"/>
      <c r="G49" s="76"/>
      <c r="J49" s="76"/>
      <c r="K49" s="76"/>
    </row>
    <row r="50" spans="1:11" ht="24">
      <c r="A50" s="33" t="s">
        <v>131</v>
      </c>
      <c r="B50" s="11" t="s">
        <v>132</v>
      </c>
      <c r="C50" s="10" t="s">
        <v>19</v>
      </c>
      <c r="D50" s="67"/>
      <c r="E50" s="19"/>
      <c r="F50" s="34"/>
      <c r="G50" s="76"/>
      <c r="J50" s="76"/>
      <c r="K50" s="76"/>
    </row>
    <row r="51" spans="1:11" ht="12" customHeight="1">
      <c r="A51" s="26" t="s">
        <v>133</v>
      </c>
      <c r="B51" s="105" t="s">
        <v>134</v>
      </c>
      <c r="C51" s="105"/>
      <c r="D51" s="105"/>
      <c r="E51" s="106"/>
      <c r="F51" s="27"/>
      <c r="G51" s="75"/>
      <c r="J51" s="75"/>
      <c r="K51" s="75"/>
    </row>
    <row r="52" spans="1:11" ht="14.25">
      <c r="A52" s="33" t="s">
        <v>135</v>
      </c>
      <c r="B52" s="11" t="s">
        <v>136</v>
      </c>
      <c r="C52" s="10" t="s">
        <v>12</v>
      </c>
      <c r="D52" s="67"/>
      <c r="E52" s="19"/>
      <c r="F52" s="34"/>
      <c r="G52" s="76"/>
      <c r="J52" s="76"/>
      <c r="K52" s="76"/>
    </row>
    <row r="53" spans="1:11" ht="14.25">
      <c r="A53" s="33" t="s">
        <v>137</v>
      </c>
      <c r="B53" s="11" t="s">
        <v>138</v>
      </c>
      <c r="C53" s="10" t="s">
        <v>12</v>
      </c>
      <c r="D53" s="67"/>
      <c r="E53" s="19"/>
      <c r="F53" s="34"/>
      <c r="G53" s="76"/>
      <c r="J53" s="76"/>
      <c r="K53" s="76"/>
    </row>
    <row r="54" spans="1:11" ht="24">
      <c r="A54" s="33" t="s">
        <v>139</v>
      </c>
      <c r="B54" s="11" t="s">
        <v>140</v>
      </c>
      <c r="C54" s="10" t="s">
        <v>19</v>
      </c>
      <c r="D54" s="67"/>
      <c r="E54" s="19"/>
      <c r="F54" s="34"/>
      <c r="G54" s="76"/>
      <c r="J54" s="76"/>
      <c r="K54" s="76"/>
    </row>
    <row r="55" spans="1:11" ht="36">
      <c r="A55" s="33" t="s">
        <v>141</v>
      </c>
      <c r="B55" s="11" t="s">
        <v>142</v>
      </c>
      <c r="C55" s="10" t="s">
        <v>19</v>
      </c>
      <c r="D55" s="67"/>
      <c r="E55" s="19"/>
      <c r="F55" s="34"/>
      <c r="G55" s="76"/>
      <c r="J55" s="76"/>
      <c r="K55" s="76"/>
    </row>
    <row r="56" spans="1:11" ht="24">
      <c r="A56" s="33" t="s">
        <v>143</v>
      </c>
      <c r="B56" s="11" t="s">
        <v>144</v>
      </c>
      <c r="C56" s="10" t="s">
        <v>19</v>
      </c>
      <c r="D56" s="67"/>
      <c r="E56" s="19"/>
      <c r="F56" s="34"/>
      <c r="G56" s="76"/>
      <c r="J56" s="76"/>
      <c r="K56" s="76"/>
    </row>
    <row r="57" spans="1:11" ht="24">
      <c r="A57" s="33" t="s">
        <v>145</v>
      </c>
      <c r="B57" s="11" t="s">
        <v>146</v>
      </c>
      <c r="C57" s="10" t="s">
        <v>19</v>
      </c>
      <c r="D57" s="67"/>
      <c r="E57" s="19"/>
      <c r="F57" s="34"/>
      <c r="G57" s="76"/>
      <c r="J57" s="76"/>
      <c r="K57" s="76"/>
    </row>
    <row r="58" spans="1:11" ht="14.25">
      <c r="A58" s="33" t="s">
        <v>147</v>
      </c>
      <c r="B58" s="11" t="s">
        <v>148</v>
      </c>
      <c r="C58" s="10" t="s">
        <v>36</v>
      </c>
      <c r="D58" s="67"/>
      <c r="E58" s="19"/>
      <c r="F58" s="34"/>
      <c r="G58" s="76"/>
      <c r="J58" s="76"/>
      <c r="K58" s="76"/>
    </row>
    <row r="59" spans="1:11" ht="14.25">
      <c r="A59" s="33" t="s">
        <v>149</v>
      </c>
      <c r="B59" s="11" t="s">
        <v>150</v>
      </c>
      <c r="C59" s="10" t="s">
        <v>12</v>
      </c>
      <c r="D59" s="67"/>
      <c r="E59" s="19"/>
      <c r="F59" s="34"/>
      <c r="G59" s="76"/>
      <c r="J59" s="76"/>
      <c r="K59" s="76"/>
    </row>
    <row r="60" spans="1:11" ht="14.25">
      <c r="A60" s="33" t="s">
        <v>151</v>
      </c>
      <c r="B60" s="11" t="s">
        <v>152</v>
      </c>
      <c r="C60" s="10" t="s">
        <v>36</v>
      </c>
      <c r="D60" s="67"/>
      <c r="E60" s="19"/>
      <c r="F60" s="34"/>
      <c r="G60" s="76"/>
      <c r="J60" s="76"/>
      <c r="K60" s="76"/>
    </row>
    <row r="61" spans="1:11" ht="12" customHeight="1">
      <c r="A61" s="26" t="s">
        <v>153</v>
      </c>
      <c r="B61" s="105" t="s">
        <v>154</v>
      </c>
      <c r="C61" s="105"/>
      <c r="D61" s="105"/>
      <c r="E61" s="106"/>
      <c r="F61" s="27"/>
      <c r="G61" s="75"/>
      <c r="J61" s="75"/>
      <c r="K61" s="75"/>
    </row>
    <row r="62" spans="1:11" ht="24">
      <c r="A62" s="33" t="s">
        <v>155</v>
      </c>
      <c r="B62" s="11" t="s">
        <v>156</v>
      </c>
      <c r="C62" s="10" t="s">
        <v>19</v>
      </c>
      <c r="D62" s="67"/>
      <c r="E62" s="20"/>
      <c r="F62" s="36"/>
      <c r="G62" s="78"/>
      <c r="J62" s="78"/>
      <c r="K62" s="78"/>
    </row>
    <row r="63" spans="1:11" ht="15">
      <c r="A63" s="33" t="s">
        <v>157</v>
      </c>
      <c r="B63" s="11" t="s">
        <v>158</v>
      </c>
      <c r="C63" s="10" t="s">
        <v>12</v>
      </c>
      <c r="D63" s="67"/>
      <c r="E63" s="20"/>
      <c r="F63" s="36"/>
      <c r="G63" s="78"/>
      <c r="J63" s="78"/>
      <c r="K63" s="78"/>
    </row>
    <row r="64" spans="1:11" ht="24">
      <c r="A64" s="33" t="s">
        <v>159</v>
      </c>
      <c r="B64" s="11" t="s">
        <v>160</v>
      </c>
      <c r="C64" s="10" t="s">
        <v>19</v>
      </c>
      <c r="D64" s="67"/>
      <c r="E64" s="20"/>
      <c r="F64" s="36"/>
      <c r="G64" s="78"/>
      <c r="J64" s="78"/>
      <c r="K64" s="78"/>
    </row>
    <row r="65" spans="1:253" ht="15">
      <c r="A65" s="33" t="s">
        <v>161</v>
      </c>
      <c r="B65" s="11" t="s">
        <v>162</v>
      </c>
      <c r="C65" s="10" t="s">
        <v>12</v>
      </c>
      <c r="D65" s="67"/>
      <c r="E65" s="20"/>
      <c r="F65" s="36"/>
      <c r="G65" s="78"/>
      <c r="J65" s="78"/>
      <c r="K65" s="78"/>
    </row>
    <row r="66" spans="1:253" ht="24">
      <c r="A66" s="33" t="s">
        <v>163</v>
      </c>
      <c r="B66" s="11" t="s">
        <v>164</v>
      </c>
      <c r="C66" s="10" t="s">
        <v>19</v>
      </c>
      <c r="D66" s="67"/>
      <c r="E66" s="20"/>
      <c r="F66" s="36"/>
      <c r="G66" s="78"/>
      <c r="J66" s="78"/>
      <c r="K66" s="78"/>
    </row>
    <row r="67" spans="1:253" ht="24">
      <c r="A67" s="33" t="s">
        <v>165</v>
      </c>
      <c r="B67" s="11" t="s">
        <v>166</v>
      </c>
      <c r="C67" s="10" t="s">
        <v>12</v>
      </c>
      <c r="D67" s="67"/>
      <c r="E67" s="20"/>
      <c r="F67" s="36"/>
      <c r="G67" s="78"/>
      <c r="J67" s="78"/>
      <c r="K67" s="78"/>
    </row>
    <row r="68" spans="1:253" ht="12" customHeight="1">
      <c r="A68" s="107" t="s">
        <v>167</v>
      </c>
      <c r="B68" s="105"/>
      <c r="C68" s="105"/>
      <c r="D68" s="105"/>
      <c r="E68" s="106"/>
      <c r="F68" s="27"/>
      <c r="G68" s="75"/>
      <c r="J68" s="75"/>
      <c r="K68" s="75"/>
    </row>
    <row r="69" spans="1:253" ht="24">
      <c r="A69" s="26" t="s">
        <v>168</v>
      </c>
      <c r="B69" s="4" t="s">
        <v>169</v>
      </c>
      <c r="C69" s="4"/>
      <c r="D69" s="79">
        <f>K69*12*$C$3</f>
        <v>422449.36920000007</v>
      </c>
      <c r="E69" s="18">
        <v>1.44</v>
      </c>
      <c r="F69" s="32">
        <v>1.4918400000000001</v>
      </c>
      <c r="G69" s="82">
        <v>1.57</v>
      </c>
      <c r="J69" s="59">
        <f>ROUND(G69*1.0913,2)</f>
        <v>1.71</v>
      </c>
      <c r="K69" s="59">
        <f>ROUND(G69*1.13,2)</f>
        <v>1.77</v>
      </c>
    </row>
    <row r="70" spans="1:253" ht="12" customHeight="1">
      <c r="A70" s="26" t="s">
        <v>170</v>
      </c>
      <c r="B70" s="105" t="s">
        <v>171</v>
      </c>
      <c r="C70" s="105"/>
      <c r="D70" s="105"/>
      <c r="E70" s="106"/>
      <c r="F70" s="27"/>
      <c r="G70" s="75"/>
      <c r="J70" s="75"/>
      <c r="K70" s="75"/>
    </row>
    <row r="71" spans="1:253" ht="15.75">
      <c r="A71" s="33" t="s">
        <v>172</v>
      </c>
      <c r="B71" s="12" t="s">
        <v>173</v>
      </c>
      <c r="C71" s="10" t="s">
        <v>12</v>
      </c>
      <c r="D71" s="63">
        <f>K71*12*$C$3</f>
        <v>4773.4391999999998</v>
      </c>
      <c r="E71" s="21">
        <v>1.9E-2</v>
      </c>
      <c r="F71" s="37">
        <v>1.9684E-2</v>
      </c>
      <c r="G71" s="59">
        <v>0.02</v>
      </c>
      <c r="H71"/>
      <c r="I71"/>
      <c r="J71" s="59">
        <f>ROUND(G71*1.0913,2)</f>
        <v>0.02</v>
      </c>
      <c r="K71" s="59">
        <f>ROUND(G71*1.13,2)</f>
        <v>0.02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</row>
    <row r="72" spans="1:253" ht="15.75">
      <c r="A72" s="33" t="s">
        <v>174</v>
      </c>
      <c r="B72" s="12" t="s">
        <v>3</v>
      </c>
      <c r="C72" s="10" t="s">
        <v>12</v>
      </c>
      <c r="D72" s="63">
        <f>K72*12*$C$3</f>
        <v>23867.196000000007</v>
      </c>
      <c r="E72" s="21">
        <v>8.2000000000000003E-2</v>
      </c>
      <c r="F72" s="37">
        <v>8.4952E-2</v>
      </c>
      <c r="G72" s="59">
        <v>0.09</v>
      </c>
      <c r="J72" s="59">
        <f>ROUND(G72*1.0913,2)</f>
        <v>0.1</v>
      </c>
      <c r="K72" s="59">
        <f>ROUND(G72*1.13,2)</f>
        <v>0.1</v>
      </c>
    </row>
    <row r="73" spans="1:253" ht="24" hidden="1">
      <c r="A73" s="33" t="s">
        <v>175</v>
      </c>
      <c r="B73" s="12" t="s">
        <v>4</v>
      </c>
      <c r="C73" s="10" t="s">
        <v>12</v>
      </c>
      <c r="D73" s="67">
        <v>0</v>
      </c>
      <c r="E73" s="21">
        <v>0</v>
      </c>
      <c r="F73" s="37">
        <v>0</v>
      </c>
      <c r="G73" s="59">
        <v>0</v>
      </c>
      <c r="J73" s="59">
        <f t="shared" ref="J73:K78" si="0">I73*1.05</f>
        <v>0</v>
      </c>
      <c r="K73" s="59">
        <f t="shared" si="0"/>
        <v>0</v>
      </c>
    </row>
    <row r="74" spans="1:253" ht="24" hidden="1">
      <c r="A74" s="33" t="s">
        <v>176</v>
      </c>
      <c r="B74" s="12" t="s">
        <v>5</v>
      </c>
      <c r="C74" s="10" t="s">
        <v>12</v>
      </c>
      <c r="D74" s="67">
        <v>0</v>
      </c>
      <c r="E74" s="21">
        <v>0</v>
      </c>
      <c r="F74" s="37">
        <v>0</v>
      </c>
      <c r="G74" s="59">
        <v>0</v>
      </c>
      <c r="J74" s="59">
        <f t="shared" si="0"/>
        <v>0</v>
      </c>
      <c r="K74" s="59">
        <f t="shared" si="0"/>
        <v>0</v>
      </c>
    </row>
    <row r="75" spans="1:253" ht="24" hidden="1">
      <c r="A75" s="33" t="s">
        <v>177</v>
      </c>
      <c r="B75" s="12" t="s">
        <v>6</v>
      </c>
      <c r="C75" s="10" t="s">
        <v>12</v>
      </c>
      <c r="D75" s="67">
        <v>0</v>
      </c>
      <c r="E75" s="21">
        <v>0</v>
      </c>
      <c r="F75" s="37">
        <v>0</v>
      </c>
      <c r="G75" s="59">
        <v>0</v>
      </c>
      <c r="J75" s="59">
        <f t="shared" si="0"/>
        <v>0</v>
      </c>
      <c r="K75" s="59">
        <f t="shared" si="0"/>
        <v>0</v>
      </c>
    </row>
    <row r="76" spans="1:253" ht="12" customHeight="1">
      <c r="A76" s="26" t="s">
        <v>178</v>
      </c>
      <c r="B76" s="105" t="s">
        <v>179</v>
      </c>
      <c r="C76" s="105"/>
      <c r="D76" s="105"/>
      <c r="E76" s="106"/>
      <c r="F76" s="38"/>
      <c r="G76" s="59"/>
      <c r="J76" s="59"/>
      <c r="K76" s="59"/>
    </row>
    <row r="77" spans="1:253" ht="24" hidden="1">
      <c r="A77" s="33" t="s">
        <v>180</v>
      </c>
      <c r="B77" s="8" t="s">
        <v>7</v>
      </c>
      <c r="C77" s="10" t="s">
        <v>181</v>
      </c>
      <c r="D77" s="67">
        <v>0</v>
      </c>
      <c r="E77" s="21">
        <v>0</v>
      </c>
      <c r="F77" s="37">
        <v>0</v>
      </c>
      <c r="G77" s="59">
        <v>0</v>
      </c>
      <c r="H77"/>
      <c r="I77"/>
      <c r="J77" s="59">
        <f t="shared" si="0"/>
        <v>0</v>
      </c>
      <c r="K77" s="59">
        <f t="shared" si="0"/>
        <v>0</v>
      </c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</row>
    <row r="78" spans="1:253" ht="36" hidden="1">
      <c r="A78" s="33" t="s">
        <v>182</v>
      </c>
      <c r="B78" s="11" t="s">
        <v>183</v>
      </c>
      <c r="C78" s="10" t="s">
        <v>184</v>
      </c>
      <c r="D78" s="67">
        <v>21610.799999999999</v>
      </c>
      <c r="E78" s="21">
        <v>9.0999999999999998E-2</v>
      </c>
      <c r="F78" s="37">
        <v>9.4275999999999999E-2</v>
      </c>
      <c r="G78" s="59">
        <v>9.8989800000000003E-2</v>
      </c>
      <c r="J78" s="59">
        <f t="shared" si="0"/>
        <v>0</v>
      </c>
      <c r="K78" s="59">
        <f t="shared" si="0"/>
        <v>0</v>
      </c>
    </row>
    <row r="79" spans="1:253" ht="36">
      <c r="A79" s="33" t="s">
        <v>185</v>
      </c>
      <c r="B79" s="11" t="s">
        <v>186</v>
      </c>
      <c r="C79" s="10" t="s">
        <v>184</v>
      </c>
      <c r="D79" s="63">
        <f>K79*12*$C$3</f>
        <v>16707.037200000002</v>
      </c>
      <c r="E79" s="21">
        <v>5.7000000000000002E-2</v>
      </c>
      <c r="F79" s="37">
        <v>5.9052000000000007E-2</v>
      </c>
      <c r="G79" s="59">
        <v>0.06</v>
      </c>
      <c r="J79" s="59">
        <f>ROUND(G79*1.0913,2)</f>
        <v>7.0000000000000007E-2</v>
      </c>
      <c r="K79" s="59">
        <f>ROUND(G79*1.13,2)</f>
        <v>7.0000000000000007E-2</v>
      </c>
    </row>
    <row r="80" spans="1:253" ht="36">
      <c r="A80" s="33" t="s">
        <v>180</v>
      </c>
      <c r="B80" s="11" t="s">
        <v>227</v>
      </c>
      <c r="C80" s="10" t="s">
        <v>187</v>
      </c>
      <c r="D80" s="63">
        <f>K80*12*$C$3</f>
        <v>112175.82120000001</v>
      </c>
      <c r="E80" s="21">
        <v>0.39</v>
      </c>
      <c r="F80" s="37">
        <v>0.40404000000000001</v>
      </c>
      <c r="G80" s="59">
        <v>0.42</v>
      </c>
      <c r="J80" s="59">
        <f>ROUND(G80*1.0913,2)</f>
        <v>0.46</v>
      </c>
      <c r="K80" s="59">
        <f>ROUND(G80*1.13,2)</f>
        <v>0.47</v>
      </c>
    </row>
    <row r="81" spans="1:11" ht="12" customHeight="1">
      <c r="A81" s="26" t="s">
        <v>188</v>
      </c>
      <c r="B81" s="105" t="s">
        <v>8</v>
      </c>
      <c r="C81" s="105"/>
      <c r="D81" s="105"/>
      <c r="E81" s="106"/>
      <c r="F81" s="38"/>
      <c r="G81" s="59"/>
      <c r="J81" s="59"/>
      <c r="K81" s="59"/>
    </row>
    <row r="82" spans="1:11" ht="15.75">
      <c r="A82" s="33" t="s">
        <v>189</v>
      </c>
      <c r="B82" s="11" t="s">
        <v>228</v>
      </c>
      <c r="C82" s="10" t="s">
        <v>12</v>
      </c>
      <c r="D82" s="63">
        <f t="shared" ref="D82:D89" si="1">K82*12*$C$3</f>
        <v>38187.513599999998</v>
      </c>
      <c r="E82" s="21">
        <v>0.129</v>
      </c>
      <c r="F82" s="37">
        <v>0.13364400000000001</v>
      </c>
      <c r="G82" s="59">
        <v>0.14000000000000001</v>
      </c>
      <c r="J82" s="59">
        <f t="shared" ref="J82:J89" si="2">ROUND(G82*1.0913,2)</f>
        <v>0.15</v>
      </c>
      <c r="K82" s="59">
        <f t="shared" ref="K82:K89" si="3">ROUND(G82*1.13,2)</f>
        <v>0.16</v>
      </c>
    </row>
    <row r="83" spans="1:11" ht="15.75">
      <c r="A83" s="33" t="s">
        <v>190</v>
      </c>
      <c r="B83" s="8" t="s">
        <v>10</v>
      </c>
      <c r="C83" s="10" t="s">
        <v>12</v>
      </c>
      <c r="D83" s="63">
        <f t="shared" si="1"/>
        <v>2386.7195999999999</v>
      </c>
      <c r="E83" s="21">
        <v>6.0000000000000001E-3</v>
      </c>
      <c r="F83" s="37">
        <v>6.2160000000000002E-3</v>
      </c>
      <c r="G83" s="59">
        <v>0.01</v>
      </c>
      <c r="J83" s="59">
        <f t="shared" si="2"/>
        <v>0.01</v>
      </c>
      <c r="K83" s="59">
        <f t="shared" si="3"/>
        <v>0.01</v>
      </c>
    </row>
    <row r="84" spans="1:11" ht="15.75">
      <c r="A84" s="33" t="s">
        <v>191</v>
      </c>
      <c r="B84" s="11" t="s">
        <v>192</v>
      </c>
      <c r="C84" s="10" t="s">
        <v>13</v>
      </c>
      <c r="D84" s="63">
        <f t="shared" si="1"/>
        <v>47734.392000000014</v>
      </c>
      <c r="E84" s="21">
        <v>0.18</v>
      </c>
      <c r="F84" s="37">
        <v>0.18648000000000001</v>
      </c>
      <c r="G84" s="59">
        <v>0.2</v>
      </c>
      <c r="J84" s="59">
        <f t="shared" si="2"/>
        <v>0.22</v>
      </c>
      <c r="K84" s="59">
        <v>0.2</v>
      </c>
    </row>
    <row r="85" spans="1:11" ht="15.75">
      <c r="A85" s="33" t="s">
        <v>193</v>
      </c>
      <c r="B85" s="5" t="s">
        <v>194</v>
      </c>
      <c r="C85" s="10" t="s">
        <v>12</v>
      </c>
      <c r="D85" s="63">
        <f t="shared" si="1"/>
        <v>19093.756799999999</v>
      </c>
      <c r="E85" s="21">
        <v>0.06</v>
      </c>
      <c r="F85" s="37">
        <v>6.216E-2</v>
      </c>
      <c r="G85" s="59">
        <v>7.0000000000000007E-2</v>
      </c>
      <c r="J85" s="59">
        <f t="shared" si="2"/>
        <v>0.08</v>
      </c>
      <c r="K85" s="59">
        <f t="shared" si="3"/>
        <v>0.08</v>
      </c>
    </row>
    <row r="86" spans="1:11" ht="15.75">
      <c r="A86" s="33" t="s">
        <v>195</v>
      </c>
      <c r="B86" s="5" t="s">
        <v>14</v>
      </c>
      <c r="C86" s="10" t="s">
        <v>109</v>
      </c>
      <c r="D86" s="63">
        <f t="shared" si="1"/>
        <v>88308.625199999995</v>
      </c>
      <c r="E86" s="21">
        <v>0.3</v>
      </c>
      <c r="F86" s="37">
        <v>0.31080000000000002</v>
      </c>
      <c r="G86" s="59">
        <v>0.33</v>
      </c>
      <c r="J86" s="59">
        <f t="shared" si="2"/>
        <v>0.36</v>
      </c>
      <c r="K86" s="59">
        <f t="shared" si="3"/>
        <v>0.37</v>
      </c>
    </row>
    <row r="87" spans="1:11" ht="24">
      <c r="A87" s="39" t="s">
        <v>196</v>
      </c>
      <c r="B87" s="5" t="s">
        <v>197</v>
      </c>
      <c r="C87" s="10" t="s">
        <v>12</v>
      </c>
      <c r="D87" s="63">
        <f t="shared" si="1"/>
        <v>2386.7195999999999</v>
      </c>
      <c r="E87" s="21">
        <v>0.01</v>
      </c>
      <c r="F87" s="37">
        <v>1.0360000000000001E-2</v>
      </c>
      <c r="G87" s="59">
        <v>0.01</v>
      </c>
      <c r="J87" s="59">
        <f t="shared" si="2"/>
        <v>0.01</v>
      </c>
      <c r="K87" s="59">
        <f t="shared" si="3"/>
        <v>0.01</v>
      </c>
    </row>
    <row r="88" spans="1:11" ht="24">
      <c r="A88" s="33" t="s">
        <v>198</v>
      </c>
      <c r="B88" s="5" t="s">
        <v>199</v>
      </c>
      <c r="C88" s="10" t="s">
        <v>12</v>
      </c>
      <c r="D88" s="63">
        <f t="shared" si="1"/>
        <v>14320.3176</v>
      </c>
      <c r="E88" s="21">
        <v>0.05</v>
      </c>
      <c r="F88" s="37">
        <v>5.1800000000000006E-2</v>
      </c>
      <c r="G88" s="59">
        <v>0.05</v>
      </c>
      <c r="J88" s="59">
        <f t="shared" si="2"/>
        <v>0.05</v>
      </c>
      <c r="K88" s="59">
        <f t="shared" si="3"/>
        <v>0.06</v>
      </c>
    </row>
    <row r="89" spans="1:11" ht="15.75">
      <c r="A89" s="33" t="s">
        <v>200</v>
      </c>
      <c r="B89" s="5" t="s">
        <v>9</v>
      </c>
      <c r="C89" s="10" t="s">
        <v>12</v>
      </c>
      <c r="D89" s="63">
        <f t="shared" si="1"/>
        <v>4773.4391999999998</v>
      </c>
      <c r="E89" s="21">
        <v>1.6E-2</v>
      </c>
      <c r="F89" s="37">
        <v>1.6576E-2</v>
      </c>
      <c r="G89" s="59">
        <v>0.02</v>
      </c>
      <c r="J89" s="59">
        <f t="shared" si="2"/>
        <v>0.02</v>
      </c>
      <c r="K89" s="59">
        <f t="shared" si="3"/>
        <v>0.02</v>
      </c>
    </row>
    <row r="90" spans="1:11" ht="15" hidden="1">
      <c r="A90" s="33" t="s">
        <v>201</v>
      </c>
      <c r="B90" s="5" t="s">
        <v>15</v>
      </c>
      <c r="C90" s="10" t="s">
        <v>181</v>
      </c>
      <c r="D90" s="67">
        <v>0</v>
      </c>
      <c r="E90" s="21">
        <v>0</v>
      </c>
      <c r="F90" s="37">
        <v>0</v>
      </c>
      <c r="G90" s="59">
        <v>0</v>
      </c>
      <c r="J90" s="59">
        <f>ROUND(G90*1.09,2)</f>
        <v>0</v>
      </c>
      <c r="K90" s="59">
        <f>ROUND(H90*1.09,2)</f>
        <v>0</v>
      </c>
    </row>
    <row r="91" spans="1:11" s="13" customFormat="1" ht="12" customHeight="1">
      <c r="A91" s="26" t="s">
        <v>202</v>
      </c>
      <c r="B91" s="109" t="s">
        <v>203</v>
      </c>
      <c r="C91" s="109"/>
      <c r="D91" s="109"/>
      <c r="E91" s="110"/>
      <c r="F91" s="38"/>
      <c r="G91" s="59"/>
      <c r="J91" s="59"/>
      <c r="K91" s="59"/>
    </row>
    <row r="92" spans="1:11" ht="48">
      <c r="A92" s="33" t="s">
        <v>204</v>
      </c>
      <c r="B92" s="5" t="s">
        <v>11</v>
      </c>
      <c r="C92" s="10" t="s">
        <v>205</v>
      </c>
      <c r="D92" s="92">
        <f>K92*12*$C$3</f>
        <v>14320.3176</v>
      </c>
      <c r="E92" s="21">
        <v>4.3999999999999997E-2</v>
      </c>
      <c r="F92" s="37">
        <v>4.5584E-2</v>
      </c>
      <c r="G92" s="59">
        <v>0.05</v>
      </c>
      <c r="J92" s="59">
        <f t="shared" ref="J92:J99" si="4">ROUND(G92*1.0913,2)</f>
        <v>0.05</v>
      </c>
      <c r="K92" s="59">
        <f t="shared" ref="K92:K103" si="5">ROUND(G92*1.13,2)</f>
        <v>0.06</v>
      </c>
    </row>
    <row r="93" spans="1:11" ht="15">
      <c r="A93" s="33" t="s">
        <v>206</v>
      </c>
      <c r="B93" s="5" t="s">
        <v>207</v>
      </c>
      <c r="C93" s="10" t="s">
        <v>12</v>
      </c>
      <c r="D93" s="92">
        <f>K93*12*$C$3</f>
        <v>2386.7195999999999</v>
      </c>
      <c r="E93" s="21">
        <v>1.0999999999999999E-2</v>
      </c>
      <c r="F93" s="37">
        <v>1.1396E-2</v>
      </c>
      <c r="G93" s="59">
        <v>0.01</v>
      </c>
      <c r="J93" s="59">
        <f t="shared" si="4"/>
        <v>0.01</v>
      </c>
      <c r="K93" s="59">
        <f t="shared" si="5"/>
        <v>0.01</v>
      </c>
    </row>
    <row r="94" spans="1:11" ht="12" customHeight="1">
      <c r="A94" s="111" t="s">
        <v>208</v>
      </c>
      <c r="B94" s="112"/>
      <c r="C94" s="112"/>
      <c r="D94" s="112"/>
      <c r="E94" s="113"/>
      <c r="F94" s="38"/>
      <c r="G94" s="59"/>
      <c r="J94" s="59">
        <f t="shared" si="4"/>
        <v>0</v>
      </c>
      <c r="K94" s="59">
        <f t="shared" si="5"/>
        <v>0</v>
      </c>
    </row>
    <row r="95" spans="1:11" ht="15">
      <c r="A95" s="24" t="s">
        <v>209</v>
      </c>
      <c r="B95" s="5" t="s">
        <v>18</v>
      </c>
      <c r="C95" s="6" t="s">
        <v>109</v>
      </c>
      <c r="D95" s="92">
        <f t="shared" ref="D95:D104" si="6">K95*12*$C$3</f>
        <v>88308.625199999995</v>
      </c>
      <c r="E95" s="15">
        <v>0.31</v>
      </c>
      <c r="F95" s="25">
        <v>0.31115999999999999</v>
      </c>
      <c r="G95" s="59">
        <v>0.33</v>
      </c>
      <c r="J95" s="59">
        <f t="shared" si="4"/>
        <v>0.36</v>
      </c>
      <c r="K95" s="59">
        <f t="shared" si="5"/>
        <v>0.37</v>
      </c>
    </row>
    <row r="96" spans="1:11" ht="23.65" customHeight="1">
      <c r="A96" s="24" t="s">
        <v>210</v>
      </c>
      <c r="B96" s="5" t="s">
        <v>16</v>
      </c>
      <c r="C96" s="6" t="s">
        <v>19</v>
      </c>
      <c r="D96" s="92">
        <f t="shared" si="6"/>
        <v>4773.4391999999998</v>
      </c>
      <c r="E96" s="15">
        <v>0.02</v>
      </c>
      <c r="F96" s="25">
        <v>2.0720000000000002E-2</v>
      </c>
      <c r="G96" s="59">
        <v>0.02</v>
      </c>
      <c r="J96" s="59">
        <f t="shared" si="4"/>
        <v>0.02</v>
      </c>
      <c r="K96" s="59">
        <f t="shared" si="5"/>
        <v>0.02</v>
      </c>
    </row>
    <row r="97" spans="1:12" ht="24">
      <c r="A97" s="24" t="s">
        <v>212</v>
      </c>
      <c r="B97" s="5" t="s">
        <v>213</v>
      </c>
      <c r="C97" s="6" t="s">
        <v>19</v>
      </c>
      <c r="D97" s="92">
        <f t="shared" si="6"/>
        <v>176617.25039999999</v>
      </c>
      <c r="E97" s="15">
        <v>0.28999999999999998</v>
      </c>
      <c r="F97" s="25">
        <v>0.29043999999999998</v>
      </c>
      <c r="G97" s="59">
        <v>0.3</v>
      </c>
      <c r="J97" s="59">
        <f t="shared" si="4"/>
        <v>0.33</v>
      </c>
      <c r="K97" s="59">
        <f>ROUND(G97*1.13,2)+0.03+0.37</f>
        <v>0.74</v>
      </c>
    </row>
    <row r="98" spans="1:12" ht="15">
      <c r="A98" s="24" t="s">
        <v>214</v>
      </c>
      <c r="B98" s="5" t="s">
        <v>215</v>
      </c>
      <c r="C98" s="6" t="s">
        <v>109</v>
      </c>
      <c r="D98" s="92">
        <f t="shared" si="6"/>
        <v>73988.3076</v>
      </c>
      <c r="E98" s="15">
        <v>0.26</v>
      </c>
      <c r="F98" s="25">
        <v>0.25936000000000003</v>
      </c>
      <c r="G98" s="59">
        <v>0.27</v>
      </c>
      <c r="J98" s="59">
        <f t="shared" si="4"/>
        <v>0.28999999999999998</v>
      </c>
      <c r="K98" s="59">
        <f t="shared" si="5"/>
        <v>0.31</v>
      </c>
    </row>
    <row r="99" spans="1:12" ht="15.75" thickBot="1">
      <c r="A99" s="40" t="s">
        <v>211</v>
      </c>
      <c r="B99" s="14" t="s">
        <v>216</v>
      </c>
      <c r="C99" s="51" t="s">
        <v>109</v>
      </c>
      <c r="D99" s="93">
        <f t="shared" si="6"/>
        <v>546558.78840000008</v>
      </c>
      <c r="E99" s="22">
        <v>1.8750449574524664</v>
      </c>
      <c r="F99" s="41">
        <v>1.9325465759207552</v>
      </c>
      <c r="G99" s="87">
        <v>2.0299999999999998</v>
      </c>
      <c r="J99" s="87">
        <f t="shared" si="4"/>
        <v>2.2200000000000002</v>
      </c>
      <c r="K99" s="87">
        <f t="shared" si="5"/>
        <v>2.29</v>
      </c>
    </row>
    <row r="100" spans="1:12" s="13" customFormat="1" ht="13.5" thickBot="1">
      <c r="A100" s="114" t="s">
        <v>0</v>
      </c>
      <c r="B100" s="115"/>
      <c r="C100" s="115"/>
      <c r="D100" s="104">
        <f t="shared" si="6"/>
        <v>2828262.7259999998</v>
      </c>
      <c r="E100" s="23">
        <v>9.6850449574524653</v>
      </c>
      <c r="F100" s="72">
        <v>9.993706575920756</v>
      </c>
      <c r="G100" s="85">
        <v>10.49</v>
      </c>
      <c r="H100" s="88"/>
      <c r="I100" s="88"/>
      <c r="J100" s="85">
        <f>ROUND(G100*1.0913,2)</f>
        <v>11.45</v>
      </c>
      <c r="K100" s="85">
        <f>ROUND(G100*1.13,2)</f>
        <v>11.85</v>
      </c>
      <c r="L100" s="90"/>
    </row>
    <row r="101" spans="1:12" ht="13.5" thickBot="1">
      <c r="A101" s="94" t="s">
        <v>217</v>
      </c>
      <c r="B101" s="95" t="s">
        <v>20</v>
      </c>
      <c r="C101" s="96" t="s">
        <v>109</v>
      </c>
      <c r="D101" s="97">
        <f t="shared" si="6"/>
        <v>1074023.82</v>
      </c>
      <c r="E101" s="98">
        <v>3.6057400000000004</v>
      </c>
      <c r="F101" s="99">
        <v>3.79</v>
      </c>
      <c r="G101" s="100">
        <v>3.98</v>
      </c>
      <c r="H101" s="101"/>
      <c r="I101" s="101"/>
      <c r="J101" s="100">
        <f>ROUND(G101*1.0913,2)</f>
        <v>4.34</v>
      </c>
      <c r="K101" s="100">
        <f>ROUND(G101*1.13,2)</f>
        <v>4.5</v>
      </c>
    </row>
    <row r="102" spans="1:12" ht="13.5" thickBot="1">
      <c r="A102" s="114" t="s">
        <v>218</v>
      </c>
      <c r="B102" s="115"/>
      <c r="C102" s="115"/>
      <c r="D102" s="104">
        <f t="shared" si="6"/>
        <v>3902286.5460000006</v>
      </c>
      <c r="E102" s="73">
        <v>13.3</v>
      </c>
      <c r="F102" s="74">
        <v>13.783706575920757</v>
      </c>
      <c r="G102" s="85">
        <v>14.47</v>
      </c>
      <c r="H102" s="89"/>
      <c r="I102" s="89"/>
      <c r="J102" s="85">
        <f>ROUND(G102*1.0913,2)</f>
        <v>15.79</v>
      </c>
      <c r="K102" s="85">
        <f>K100+K101</f>
        <v>16.350000000000001</v>
      </c>
    </row>
    <row r="103" spans="1:12" ht="13.5" thickBot="1">
      <c r="A103" s="102" t="s">
        <v>219</v>
      </c>
      <c r="B103" s="103" t="s">
        <v>17</v>
      </c>
      <c r="C103" s="96" t="s">
        <v>109</v>
      </c>
      <c r="D103" s="97">
        <f t="shared" si="6"/>
        <v>90695.344800000021</v>
      </c>
      <c r="E103" s="98">
        <v>0.31</v>
      </c>
      <c r="F103" s="99">
        <v>0.32116</v>
      </c>
      <c r="G103" s="100">
        <v>0.34</v>
      </c>
      <c r="H103" s="101"/>
      <c r="I103" s="101"/>
      <c r="J103" s="100">
        <f>ROUND(G103*1.0913,2)</f>
        <v>0.37</v>
      </c>
      <c r="K103" s="100">
        <f t="shared" si="5"/>
        <v>0.38</v>
      </c>
      <c r="L103" s="91"/>
    </row>
    <row r="104" spans="1:12" ht="13.5" thickBot="1">
      <c r="A104" s="114" t="s">
        <v>220</v>
      </c>
      <c r="B104" s="115"/>
      <c r="C104" s="115"/>
      <c r="D104" s="104">
        <f t="shared" si="6"/>
        <v>3992981.8908000002</v>
      </c>
      <c r="E104" s="73">
        <v>13.610000000000001</v>
      </c>
      <c r="F104" s="74">
        <v>14.104866575920758</v>
      </c>
      <c r="G104" s="85">
        <v>14.81</v>
      </c>
      <c r="H104" s="89"/>
      <c r="I104" s="89"/>
      <c r="J104" s="85">
        <f>ROUND(G104*1.0913,2)</f>
        <v>16.16</v>
      </c>
      <c r="K104" s="85">
        <f>K102+K103</f>
        <v>16.73</v>
      </c>
      <c r="L104" s="91"/>
    </row>
    <row r="106" spans="1:12">
      <c r="C106" s="86"/>
      <c r="G106" s="69"/>
    </row>
  </sheetData>
  <sheetProtection selectLockedCells="1" selectUnlockedCells="1"/>
  <mergeCells count="18">
    <mergeCell ref="A1:K1"/>
    <mergeCell ref="B91:E91"/>
    <mergeCell ref="A94:E94"/>
    <mergeCell ref="A100:C100"/>
    <mergeCell ref="A102:C102"/>
    <mergeCell ref="A104:C104"/>
    <mergeCell ref="B51:E51"/>
    <mergeCell ref="B61:E61"/>
    <mergeCell ref="A68:E68"/>
    <mergeCell ref="B70:E70"/>
    <mergeCell ref="B76:E76"/>
    <mergeCell ref="B81:E81"/>
    <mergeCell ref="A4:E4"/>
    <mergeCell ref="A15:E15"/>
    <mergeCell ref="A23:E23"/>
    <mergeCell ref="A39:E39"/>
    <mergeCell ref="B41:E41"/>
    <mergeCell ref="B44:E44"/>
  </mergeCells>
  <pageMargins left="0.74791666666666667" right="0.74791666666666667" top="0.59027777777777779" bottom="0.82" header="0.51180555555555551" footer="0.63"/>
  <pageSetup paperSize="9" scale="96" firstPageNumber="0" fitToHeight="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BelUser31</cp:lastModifiedBy>
  <cp:revision>3</cp:revision>
  <cp:lastPrinted>2022-12-26T12:39:17Z</cp:lastPrinted>
  <dcterms:created xsi:type="dcterms:W3CDTF">2011-09-20T04:13:12Z</dcterms:created>
  <dcterms:modified xsi:type="dcterms:W3CDTF">2022-12-27T12:27:11Z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1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