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2 год\Ивня\"/>
    </mc:Choice>
  </mc:AlternateContent>
  <xr:revisionPtr revIDLastSave="0" documentId="13_ncr:1_{D180D24D-B3A8-4B81-9160-C99D31ACA23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" i="1" l="1"/>
  <c r="C32" i="1"/>
  <c r="C31" i="1"/>
  <c r="C30" i="1"/>
  <c r="C28" i="1"/>
  <c r="C27" i="1"/>
  <c r="C25" i="1"/>
  <c r="C24" i="1"/>
  <c r="C23" i="1"/>
  <c r="C21" i="1"/>
  <c r="C19" i="1"/>
  <c r="C18" i="1"/>
  <c r="C16" i="1"/>
  <c r="C14" i="1"/>
  <c r="C10" i="1"/>
  <c r="B10" i="1"/>
  <c r="C9" i="1"/>
  <c r="B9" i="1"/>
  <c r="C6" i="1"/>
  <c r="C29" i="1" l="1"/>
  <c r="C11" i="1"/>
  <c r="B11" i="1"/>
  <c r="C17" i="1"/>
  <c r="C22" i="1"/>
  <c r="C20" i="1" s="1"/>
  <c r="C12" i="1" l="1"/>
  <c r="C36" i="1"/>
  <c r="C38" i="1" s="1"/>
  <c r="C39" i="1" s="1"/>
</calcChain>
</file>

<file path=xl/sharedStrings.xml><?xml version="1.0" encoding="utf-8"?>
<sst xmlns="http://schemas.openxmlformats.org/spreadsheetml/2006/main" count="39" uniqueCount="36">
  <si>
    <t>ООО "Мобильная аварийно-ремонтная служба"</t>
  </si>
  <si>
    <t>Годовой отчет о расходовании средств по МКД</t>
  </si>
  <si>
    <t>п. Ивня, ул. Десницкого 68</t>
  </si>
  <si>
    <t xml:space="preserve"> 2022г.</t>
  </si>
  <si>
    <t>Показатели</t>
  </si>
  <si>
    <t xml:space="preserve">Среднеэксплуатируемая приведеннная общая площадь жилых и нежилых помещений </t>
  </si>
  <si>
    <t>ДОХОДЫ</t>
  </si>
  <si>
    <t>Начислено, руб.</t>
  </si>
  <si>
    <t>Оплачено, руб.</t>
  </si>
  <si>
    <t xml:space="preserve">         содержание жилья жилых помещений</t>
  </si>
  <si>
    <t xml:space="preserve">         электроэнергия ОДН</t>
  </si>
  <si>
    <t xml:space="preserve">Всего доходов </t>
  </si>
  <si>
    <t>Задолженность населения</t>
  </si>
  <si>
    <t>РАСХОДЫ</t>
  </si>
  <si>
    <t>Остаток денежных средств на начало отчетного периода</t>
  </si>
  <si>
    <t xml:space="preserve">Работы по содержанию и ремонту конструктивных элементов </t>
  </si>
  <si>
    <t>Заработная плата</t>
  </si>
  <si>
    <t>Страховые взносы</t>
  </si>
  <si>
    <t>Материальные затраты</t>
  </si>
  <si>
    <t>Периодическая проверка ВК и ДХ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</si>
  <si>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</si>
  <si>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Техничекое обслуживание ВДГО</t>
  </si>
  <si>
    <t>Проведение гидравлических испытаний систем отопления</t>
  </si>
  <si>
    <t>Работы по содержанию и санитарному обслуживанию МКД</t>
  </si>
  <si>
    <t>Дезинфекция МОП</t>
  </si>
  <si>
    <t>Обработка тротуаров от наледи</t>
  </si>
  <si>
    <t>Прочие работы (услуги)</t>
  </si>
  <si>
    <t>Инвентарь, оборудование, спецодежда</t>
  </si>
  <si>
    <t>Электроэнергия на ОДН</t>
  </si>
  <si>
    <t>Содержание автотранспорта</t>
  </si>
  <si>
    <t>Услуги по обработке расчетов с населением</t>
  </si>
  <si>
    <t>Затраты по управлению домом</t>
  </si>
  <si>
    <t xml:space="preserve">ВСЕГО расходов по полной себестоимости </t>
  </si>
  <si>
    <t>Финансовый результат за отчетный период</t>
  </si>
  <si>
    <t>Остаток денежных средств на конец отчетного периода</t>
  </si>
  <si>
    <t xml:space="preserve">Руководитель организации  _____________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</si>
</sst>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-* #,##0.00\ _₽_-;\-* #,##0.00\ _₽_-;_-* &quot;-&quot;??\ _₽_-;_-@_-"/>
    <numFmt numFmtId="166" formatCode="#,##0.00_ ;[Red]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558ED5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horizontal="left"/>
    </xf>
    <xf numFmtId="0" fontId="1" fillId="0" borderId="0"/>
    <xf numFmtId="165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wrapText="1"/>
    </xf>
    <xf numFmtId="164" fontId="5" fillId="0" borderId="1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wrapText="1"/>
    </xf>
    <xf numFmtId="3" fontId="5" fillId="0" borderId="2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wrapText="1"/>
    </xf>
    <xf numFmtId="4" fontId="6" fillId="0" borderId="1" xfId="1" applyNumberFormat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1" xfId="1" applyFont="1" applyBorder="1" applyAlignment="1">
      <alignment horizontal="left" wrapText="1"/>
    </xf>
    <xf numFmtId="0" fontId="4" fillId="2" borderId="1" xfId="1" applyFont="1" applyFill="1" applyBorder="1" applyAlignment="1">
      <alignment wrapText="1"/>
    </xf>
    <xf numFmtId="4" fontId="4" fillId="2" borderId="1" xfId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wrapText="1"/>
    </xf>
    <xf numFmtId="0" fontId="8" fillId="0" borderId="1" xfId="1" applyFont="1" applyBorder="1" applyAlignment="1">
      <alignment horizontal="center" wrapText="1"/>
    </xf>
    <xf numFmtId="0" fontId="7" fillId="0" borderId="1" xfId="2" applyFont="1" applyBorder="1" applyAlignment="1">
      <alignment vertical="center" wrapText="1"/>
    </xf>
    <xf numFmtId="166" fontId="9" fillId="0" borderId="1" xfId="3" applyNumberFormat="1" applyFont="1" applyBorder="1" applyAlignment="1">
      <alignment vertical="top" wrapText="1"/>
    </xf>
    <xf numFmtId="0" fontId="10" fillId="2" borderId="1" xfId="0" applyFont="1" applyFill="1" applyBorder="1" applyAlignment="1">
      <alignment wrapText="1"/>
    </xf>
    <xf numFmtId="3" fontId="0" fillId="0" borderId="0" xfId="0" applyNumberFormat="1"/>
    <xf numFmtId="4" fontId="4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wrapText="1"/>
    </xf>
    <xf numFmtId="0" fontId="5" fillId="0" borderId="0" xfId="1" applyFont="1" applyAlignment="1"/>
    <xf numFmtId="0" fontId="7" fillId="0" borderId="0" xfId="2" applyFont="1" applyAlignment="1">
      <alignment vertical="center" wrapText="1"/>
    </xf>
    <xf numFmtId="166" fontId="9" fillId="0" borderId="0" xfId="3" applyNumberFormat="1" applyFont="1" applyBorder="1" applyAlignment="1">
      <alignment horizontal="right" vertical="top" wrapText="1"/>
    </xf>
    <xf numFmtId="3" fontId="5" fillId="0" borderId="0" xfId="1" applyNumberFormat="1" applyFont="1" applyAlignment="1"/>
    <xf numFmtId="0" fontId="0" fillId="0" borderId="0" xfId="0" applyAlignment="1">
      <alignment horizontal="right"/>
    </xf>
    <xf numFmtId="4" fontId="0" fillId="0" borderId="0" xfId="0" applyNumberFormat="1"/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</cellXfs>
  <cellStyles count="4">
    <cellStyle name="Обычный" xfId="0" builtinId="0"/>
    <cellStyle name="Обычный 2" xfId="1" xr:uid="{3F8DEBC5-8916-473A-A059-85B3367CD4CF}"/>
    <cellStyle name="Обычный 3" xfId="2" xr:uid="{69730E87-C651-46D6-A901-9B2A8176C2E4}"/>
    <cellStyle name="Финансовый 2" xfId="3" xr:uid="{874FF386-87F6-46DE-8A31-2CDE4D8578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Desktop/&#1052;&#1052;&#1052;/&#1055;&#1086;&#1076;&#1086;&#1084;&#1086;&#1074;&#1099;&#1077;%20&#1086;&#1090;&#1095;&#1077;&#1090;&#1099;/2020%20&#1075;&#1086;&#1076;/&#1057;&#1074;&#1086;&#1076;&#1085;&#1099;&#1081;%20&#1088;&#1072;&#1089;&#1093;&#1086;&#1076;&#1099;%20%20&#1048;&#1074;&#1085;&#1103;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5;&#1086;&#1076;&#1086;&#1084;&#1086;&#1074;&#1099;&#1077;%20&#1086;&#1090;&#1095;&#1077;&#1090;&#1099;%202022%20&#1075;&#1086;&#1076;/&#1044;&#1086;&#1093;&#1086;&#1076;&#1099;%20&#1048;&#1074;&#1085;&#1103;_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Desktop/&#1052;&#1052;&#1052;/&#1055;&#1086;&#1076;&#1086;&#1084;&#1086;&#1074;&#1099;&#1077;%20&#1086;&#1090;&#1095;&#1077;&#1090;&#1099;/&#1057;&#1074;&#1086;&#1076;&#1085;&#1099;&#1081;%20&#1087;&#1086;%20&#1076;&#1086;&#1084;&#1072;&#108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Desktop\&#1052;&#1052;&#1052;\&#1055;&#1086;&#1076;&#1086;&#1084;&#1086;&#1074;&#1099;&#1077;%20&#1086;&#1090;&#1095;&#1077;&#1090;&#1099;\2022%20&#1075;&#1086;&#1076;\&#1057;&#1074;&#1086;&#1076;&#1085;&#1099;&#1081;%20&#1088;&#1072;&#1089;&#1093;&#1086;&#1076;&#1099;%20%20&#1048;&#1074;&#1085;&#1103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"/>
      <sheetName val="Лист1"/>
    </sheetNames>
    <sheetDataSet>
      <sheetData sheetId="0" refreshError="1">
        <row r="2">
          <cell r="C2">
            <v>578</v>
          </cell>
        </row>
        <row r="12">
          <cell r="C12">
            <v>854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.жилья"/>
      <sheetName val="одн"/>
      <sheetName val="оборуд"/>
    </sheetNames>
    <sheetDataSet>
      <sheetData sheetId="0">
        <row r="3">
          <cell r="AC3">
            <v>194746.76</v>
          </cell>
        </row>
        <row r="12">
          <cell r="AC12">
            <v>161150.60000000006</v>
          </cell>
          <cell r="AD12">
            <v>165633.76000000004</v>
          </cell>
        </row>
      </sheetData>
      <sheetData sheetId="1">
        <row r="3">
          <cell r="AA3">
            <v>6578.04</v>
          </cell>
        </row>
        <row r="12">
          <cell r="AA12">
            <v>14074.83</v>
          </cell>
          <cell r="AB12">
            <v>14408.300000000003</v>
          </cell>
        </row>
      </sheetData>
      <sheetData sheetId="2">
        <row r="3">
          <cell r="D3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  <sheetName val="2020"/>
      <sheetName val="2021"/>
    </sheetNames>
    <sheetDataSet>
      <sheetData sheetId="0" refreshError="1"/>
      <sheetData sheetId="1" refreshError="1"/>
      <sheetData sheetId="2" refreshError="1">
        <row r="12">
          <cell r="E12">
            <v>13079.670974214881</v>
          </cell>
        </row>
        <row r="22">
          <cell r="E22">
            <v>47877.123473032378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"/>
      <sheetName val="Лист1"/>
    </sheetNames>
    <sheetDataSet>
      <sheetData sheetId="0" refreshError="1">
        <row r="2">
          <cell r="D2">
            <v>2236.5036740758783</v>
          </cell>
        </row>
        <row r="12">
          <cell r="D12">
            <v>3117.3308909323428</v>
          </cell>
          <cell r="E12">
            <v>291.08797758967182</v>
          </cell>
          <cell r="F12">
            <v>231.65585530722853</v>
          </cell>
          <cell r="G12">
            <v>96</v>
          </cell>
          <cell r="H12">
            <v>406</v>
          </cell>
          <cell r="I12">
            <v>31.402228853297608</v>
          </cell>
          <cell r="K12">
            <v>73.530235673832294</v>
          </cell>
          <cell r="L12">
            <v>8414.7596526610942</v>
          </cell>
          <cell r="M12">
            <v>43.994962547956888</v>
          </cell>
          <cell r="O12">
            <v>4340.68</v>
          </cell>
          <cell r="Q12">
            <v>11220</v>
          </cell>
          <cell r="R12">
            <v>4121</v>
          </cell>
          <cell r="U12">
            <v>12235.64</v>
          </cell>
          <cell r="Z12">
            <v>12821.170769137083</v>
          </cell>
          <cell r="AA12">
            <v>29977.064778028136</v>
          </cell>
          <cell r="AC12">
            <v>2140.9895085561175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6"/>
  <sheetViews>
    <sheetView tabSelected="1" workbookViewId="0">
      <selection activeCell="E36" sqref="E36"/>
    </sheetView>
  </sheetViews>
  <sheetFormatPr defaultRowHeight="15" x14ac:dyDescent="0.25"/>
  <cols>
    <col min="1" max="1" width="64" customWidth="1"/>
    <col min="2" max="2" width="17.28515625" customWidth="1"/>
    <col min="3" max="3" width="16.5703125" customWidth="1"/>
    <col min="4" max="1024" width="8.7109375" customWidth="1"/>
  </cols>
  <sheetData>
    <row r="1" spans="1:4" x14ac:dyDescent="0.25">
      <c r="A1" s="1" t="s">
        <v>0</v>
      </c>
      <c r="B1" s="1"/>
    </row>
    <row r="2" spans="1:4" ht="21.4" customHeight="1" x14ac:dyDescent="0.25">
      <c r="A2" s="29" t="s">
        <v>1</v>
      </c>
      <c r="B2" s="29"/>
      <c r="C2" s="29"/>
    </row>
    <row r="3" spans="1:4" ht="18.2" customHeight="1" x14ac:dyDescent="0.25">
      <c r="A3" s="29" t="s">
        <v>2</v>
      </c>
      <c r="B3" s="29"/>
      <c r="C3" s="29"/>
    </row>
    <row r="4" spans="1:4" x14ac:dyDescent="0.25">
      <c r="A4" s="30" t="s">
        <v>3</v>
      </c>
      <c r="B4" s="30"/>
      <c r="C4" s="30"/>
    </row>
    <row r="5" spans="1:4" x14ac:dyDescent="0.25">
      <c r="A5" s="2" t="s">
        <v>4</v>
      </c>
      <c r="B5" s="2"/>
      <c r="C5" s="2"/>
    </row>
    <row r="6" spans="1:4" ht="30" customHeight="1" x14ac:dyDescent="0.25">
      <c r="A6" s="3" t="s">
        <v>5</v>
      </c>
      <c r="B6" s="3"/>
      <c r="C6" s="4">
        <f>[1]сводный!$C$12</f>
        <v>854</v>
      </c>
    </row>
    <row r="7" spans="1:4" x14ac:dyDescent="0.25">
      <c r="A7" s="5"/>
      <c r="B7" s="5"/>
      <c r="C7" s="6"/>
    </row>
    <row r="8" spans="1:4" ht="28.5" x14ac:dyDescent="0.25">
      <c r="A8" s="7" t="s">
        <v>6</v>
      </c>
      <c r="B8" s="8" t="s">
        <v>7</v>
      </c>
      <c r="C8" s="8" t="s">
        <v>8</v>
      </c>
    </row>
    <row r="9" spans="1:4" ht="15.75" x14ac:dyDescent="0.25">
      <c r="A9" s="3" t="s">
        <v>9</v>
      </c>
      <c r="B9" s="9">
        <f>[2]сод.жилья!$AC$12</f>
        <v>161150.60000000006</v>
      </c>
      <c r="C9" s="9">
        <f>[2]сод.жилья!$AD$12</f>
        <v>165633.76000000004</v>
      </c>
      <c r="D9" s="10"/>
    </row>
    <row r="10" spans="1:4" ht="15.75" x14ac:dyDescent="0.25">
      <c r="A10" s="3" t="s">
        <v>10</v>
      </c>
      <c r="B10" s="9">
        <f>[2]одн!$AA$12</f>
        <v>14074.83</v>
      </c>
      <c r="C10" s="9">
        <f>[2]одн!$AB$12</f>
        <v>14408.300000000003</v>
      </c>
      <c r="D10" s="10"/>
    </row>
    <row r="11" spans="1:4" x14ac:dyDescent="0.25">
      <c r="A11" s="12" t="s">
        <v>11</v>
      </c>
      <c r="B11" s="13">
        <f>SUM(B9:B10)</f>
        <v>175225.43000000005</v>
      </c>
      <c r="C11" s="13">
        <f>SUM(C9:C10)</f>
        <v>180042.06000000006</v>
      </c>
    </row>
    <row r="12" spans="1:4" ht="15.95" customHeight="1" x14ac:dyDescent="0.25">
      <c r="A12" s="11" t="s">
        <v>12</v>
      </c>
      <c r="B12" s="11"/>
      <c r="C12" s="9">
        <f>B11-C11</f>
        <v>-4816.6300000000047</v>
      </c>
    </row>
    <row r="13" spans="1:4" ht="18.75" customHeight="1" x14ac:dyDescent="0.25">
      <c r="A13" s="7" t="s">
        <v>13</v>
      </c>
      <c r="B13" s="14"/>
      <c r="C13" s="15"/>
    </row>
    <row r="14" spans="1:4" ht="15.75" x14ac:dyDescent="0.25">
      <c r="A14" s="16" t="s">
        <v>14</v>
      </c>
      <c r="B14" s="17"/>
      <c r="C14" s="9">
        <f>'[3]2021'!$E$22</f>
        <v>47877.123473032378</v>
      </c>
    </row>
    <row r="15" spans="1:4" ht="31.5" x14ac:dyDescent="0.25">
      <c r="A15" s="18" t="s">
        <v>15</v>
      </c>
      <c r="B15" s="18"/>
      <c r="C15" s="13">
        <v>28240.82</v>
      </c>
    </row>
    <row r="16" spans="1:4" x14ac:dyDescent="0.25">
      <c r="A16" s="3" t="s">
        <v>16</v>
      </c>
      <c r="B16" s="3"/>
      <c r="C16" s="9">
        <f>[4]сводный!$Z$12</f>
        <v>12821.170769137083</v>
      </c>
    </row>
    <row r="17" spans="1:4" x14ac:dyDescent="0.25">
      <c r="A17" s="3" t="s">
        <v>17</v>
      </c>
      <c r="B17" s="3"/>
      <c r="C17" s="9">
        <f>C16*0.302</f>
        <v>3871.9935722793989</v>
      </c>
    </row>
    <row r="18" spans="1:4" x14ac:dyDescent="0.25">
      <c r="A18" s="3" t="s">
        <v>18</v>
      </c>
      <c r="B18" s="3"/>
      <c r="C18" s="9">
        <f>[4]сводный!$F$12+[4]сводный!$G$12</f>
        <v>327.65585530722853</v>
      </c>
    </row>
    <row r="19" spans="1:4" x14ac:dyDescent="0.25">
      <c r="A19" s="3" t="s">
        <v>19</v>
      </c>
      <c r="B19" s="3"/>
      <c r="C19" s="9">
        <f>[4]сводный!$Q$12</f>
        <v>11220</v>
      </c>
    </row>
    <row r="20" spans="1:4" ht="47.25" x14ac:dyDescent="0.25">
      <c r="A20" s="18" t="s">
        <v>20</v>
      </c>
      <c r="B20" s="18"/>
      <c r="C20" s="13">
        <f>SUM(C21:C25)</f>
        <v>47929.220569845929</v>
      </c>
    </row>
    <row r="21" spans="1:4" x14ac:dyDescent="0.25">
      <c r="A21" s="3" t="s">
        <v>16</v>
      </c>
      <c r="B21" s="3"/>
      <c r="C21" s="9">
        <f>[4]сводный!$AA$12</f>
        <v>29977.064778028136</v>
      </c>
    </row>
    <row r="22" spans="1:4" x14ac:dyDescent="0.25">
      <c r="A22" s="3" t="s">
        <v>17</v>
      </c>
      <c r="B22" s="3"/>
      <c r="C22" s="9">
        <f>C21*0.302</f>
        <v>9053.0735629644969</v>
      </c>
    </row>
    <row r="23" spans="1:4" x14ac:dyDescent="0.25">
      <c r="A23" s="3" t="s">
        <v>18</v>
      </c>
      <c r="B23" s="3"/>
      <c r="C23" s="9">
        <f>[4]сводный!$H$12+[4]сводный!$I$12</f>
        <v>437.40222885329763</v>
      </c>
      <c r="D23" s="19"/>
    </row>
    <row r="24" spans="1:4" x14ac:dyDescent="0.25">
      <c r="A24" s="3" t="s">
        <v>21</v>
      </c>
      <c r="B24" s="3"/>
      <c r="C24" s="9">
        <f>[4]сводный!$O$12</f>
        <v>4340.68</v>
      </c>
    </row>
    <row r="25" spans="1:4" x14ac:dyDescent="0.25">
      <c r="A25" s="3" t="s">
        <v>22</v>
      </c>
      <c r="B25" s="3"/>
      <c r="C25" s="9">
        <f>[4]сводный!$R$12</f>
        <v>4121</v>
      </c>
    </row>
    <row r="26" spans="1:4" ht="31.5" x14ac:dyDescent="0.25">
      <c r="A26" s="18" t="s">
        <v>23</v>
      </c>
      <c r="B26" s="18"/>
      <c r="C26" s="13">
        <v>8532.2800000000007</v>
      </c>
    </row>
    <row r="27" spans="1:4" x14ac:dyDescent="0.25">
      <c r="A27" s="3" t="s">
        <v>24</v>
      </c>
      <c r="B27" s="3"/>
      <c r="C27" s="9">
        <f>[4]сводный!$L$12+[4]сводный!$M$12</f>
        <v>8458.7546152090508</v>
      </c>
    </row>
    <row r="28" spans="1:4" x14ac:dyDescent="0.25">
      <c r="A28" s="3" t="s">
        <v>25</v>
      </c>
      <c r="B28" s="3"/>
      <c r="C28" s="9">
        <f>[4]сводный!$K$12</f>
        <v>73.530235673832294</v>
      </c>
    </row>
    <row r="29" spans="1:4" ht="21.4" customHeight="1" x14ac:dyDescent="0.25">
      <c r="A29" s="18" t="s">
        <v>26</v>
      </c>
      <c r="B29" s="18"/>
      <c r="C29" s="13">
        <f>SUM(C30:C33)</f>
        <v>17785.048377078132</v>
      </c>
    </row>
    <row r="30" spans="1:4" x14ac:dyDescent="0.25">
      <c r="A30" s="3" t="s">
        <v>27</v>
      </c>
      <c r="B30" s="3"/>
      <c r="C30" s="9">
        <f>[4]сводный!$E$12</f>
        <v>291.08797758967182</v>
      </c>
    </row>
    <row r="31" spans="1:4" x14ac:dyDescent="0.25">
      <c r="A31" s="11" t="s">
        <v>28</v>
      </c>
      <c r="B31" s="11"/>
      <c r="C31" s="9">
        <f>[4]сводный!$U$12</f>
        <v>12235.64</v>
      </c>
    </row>
    <row r="32" spans="1:4" x14ac:dyDescent="0.25">
      <c r="A32" s="11" t="s">
        <v>29</v>
      </c>
      <c r="B32" s="11"/>
      <c r="C32" s="9">
        <f>[4]сводный!$D$12</f>
        <v>3117.3308909323428</v>
      </c>
    </row>
    <row r="33" spans="1:4" x14ac:dyDescent="0.25">
      <c r="A33" s="11" t="s">
        <v>30</v>
      </c>
      <c r="B33" s="11"/>
      <c r="C33" s="9">
        <f>[4]сводный!$AC$12</f>
        <v>2140.9895085561175</v>
      </c>
    </row>
    <row r="34" spans="1:4" ht="15.75" x14ac:dyDescent="0.25">
      <c r="A34" s="12" t="s">
        <v>31</v>
      </c>
      <c r="B34" s="12"/>
      <c r="C34" s="13">
        <v>33856.58</v>
      </c>
      <c r="D34" s="10"/>
    </row>
    <row r="35" spans="1:4" x14ac:dyDescent="0.25">
      <c r="A35" s="3"/>
      <c r="B35" s="3"/>
      <c r="C35" s="21"/>
    </row>
    <row r="36" spans="1:4" x14ac:dyDescent="0.25">
      <c r="A36" s="12" t="s">
        <v>32</v>
      </c>
      <c r="B36" s="12"/>
      <c r="C36" s="13">
        <f>C15+C20+C26+C29+C34</f>
        <v>136343.94894692407</v>
      </c>
    </row>
    <row r="37" spans="1:4" x14ac:dyDescent="0.25">
      <c r="A37" s="22"/>
      <c r="B37" s="22"/>
      <c r="C37" s="20"/>
    </row>
    <row r="38" spans="1:4" x14ac:dyDescent="0.25">
      <c r="A38" s="22" t="s">
        <v>33</v>
      </c>
      <c r="B38" s="22"/>
      <c r="C38" s="20">
        <f>C11-C36</f>
        <v>43698.111053075991</v>
      </c>
    </row>
    <row r="39" spans="1:4" ht="15.75" x14ac:dyDescent="0.25">
      <c r="A39" s="16" t="s">
        <v>34</v>
      </c>
      <c r="B39" s="17"/>
      <c r="C39" s="20">
        <f>C14+C38</f>
        <v>91575.234526108368</v>
      </c>
    </row>
    <row r="40" spans="1:4" ht="15.75" x14ac:dyDescent="0.25">
      <c r="A40" s="24"/>
      <c r="B40" s="25"/>
      <c r="C40" s="25"/>
    </row>
    <row r="41" spans="1:4" x14ac:dyDescent="0.25">
      <c r="A41" s="23" t="s">
        <v>35</v>
      </c>
      <c r="B41" s="23"/>
      <c r="C41" s="26"/>
    </row>
    <row r="43" spans="1:4" x14ac:dyDescent="0.25">
      <c r="A43" s="27"/>
      <c r="B43" s="27"/>
      <c r="C43" s="28"/>
    </row>
    <row r="44" spans="1:4" x14ac:dyDescent="0.25">
      <c r="A44" s="27"/>
      <c r="B44" s="27"/>
      <c r="C44" s="28"/>
    </row>
    <row r="45" spans="1:4" x14ac:dyDescent="0.25">
      <c r="A45" s="27"/>
      <c r="B45" s="27"/>
      <c r="C45" s="28"/>
    </row>
    <row r="46" spans="1:4" x14ac:dyDescent="0.25">
      <c r="A46" s="27"/>
      <c r="B46" s="27"/>
      <c r="C46" s="28"/>
    </row>
    <row r="47" spans="1:4" x14ac:dyDescent="0.25">
      <c r="A47" s="27"/>
      <c r="B47" s="27"/>
      <c r="C47" s="28"/>
    </row>
    <row r="48" spans="1:4" x14ac:dyDescent="0.25">
      <c r="C48" s="28"/>
    </row>
    <row r="49" spans="1:3" ht="13.9" customHeight="1" x14ac:dyDescent="0.25"/>
    <row r="51" spans="1:3" x14ac:dyDescent="0.25">
      <c r="A51" s="27"/>
      <c r="B51" s="27"/>
      <c r="C51" s="28"/>
    </row>
    <row r="52" spans="1:3" x14ac:dyDescent="0.25">
      <c r="A52" s="27"/>
      <c r="B52" s="27"/>
      <c r="C52" s="28"/>
    </row>
    <row r="53" spans="1:3" x14ac:dyDescent="0.25">
      <c r="A53" s="27"/>
      <c r="B53" s="27"/>
      <c r="C53" s="28"/>
    </row>
    <row r="54" spans="1:3" x14ac:dyDescent="0.25">
      <c r="A54" s="27"/>
      <c r="B54" s="27"/>
      <c r="C54" s="28"/>
    </row>
    <row r="55" spans="1:3" x14ac:dyDescent="0.25">
      <c r="A55" s="27"/>
      <c r="B55" s="27"/>
      <c r="C55" s="28"/>
    </row>
    <row r="56" spans="1:3" x14ac:dyDescent="0.25">
      <c r="C56" s="28"/>
    </row>
  </sheetData>
  <mergeCells count="3">
    <mergeCell ref="A2:C2"/>
    <mergeCell ref="A3:C3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BelUser</dc:creator>
  <cp:lastModifiedBy>BelUser</cp:lastModifiedBy>
  <dcterms:created xsi:type="dcterms:W3CDTF">2015-06-05T18:19:34Z</dcterms:created>
  <dcterms:modified xsi:type="dcterms:W3CDTF">2023-03-16T08:11:33Z</dcterms:modified>
</cp:coreProperties>
</file>