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2 год\Ивня\"/>
    </mc:Choice>
  </mc:AlternateContent>
  <xr:revisionPtr revIDLastSave="0" documentId="13_ncr:1_{BECCF18B-3BA1-4615-81C6-F0B2130801B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" i="1" l="1"/>
  <c r="C34" i="1"/>
  <c r="C33" i="1"/>
  <c r="C32" i="1"/>
  <c r="C30" i="1"/>
  <c r="C29" i="1"/>
  <c r="C27" i="1"/>
  <c r="C26" i="1"/>
  <c r="C25" i="1"/>
  <c r="C23" i="1"/>
  <c r="C21" i="1"/>
  <c r="C20" i="1"/>
  <c r="C19" i="1"/>
  <c r="C17" i="1"/>
  <c r="C15" i="1"/>
  <c r="B11" i="1"/>
  <c r="C10" i="1"/>
  <c r="B10" i="1"/>
  <c r="C9" i="1"/>
  <c r="C12" i="1" s="1"/>
  <c r="B9" i="1"/>
  <c r="B12" i="1" s="1"/>
  <c r="C6" i="1"/>
  <c r="C31" i="1" l="1"/>
  <c r="C13" i="1"/>
  <c r="C18" i="1"/>
  <c r="C24" i="1"/>
  <c r="C22" i="1" s="1"/>
  <c r="C39" i="1" l="1"/>
  <c r="C41" i="1" s="1"/>
  <c r="C42" i="1" s="1"/>
</calcChain>
</file>

<file path=xl/sharedStrings.xml><?xml version="1.0" encoding="utf-8"?>
<sst xmlns="http://schemas.openxmlformats.org/spreadsheetml/2006/main" count="41" uniqueCount="38">
  <si>
    <t>ООО "Мобильная аварийно-ремонтная служба"</t>
  </si>
  <si>
    <t>Годовой отчет о расходовании средств по МКД</t>
  </si>
  <si>
    <t>п. Ивня, ул. Десницкого 70</t>
  </si>
  <si>
    <t xml:space="preserve"> 2022г.</t>
  </si>
  <si>
    <t>Показатели</t>
  </si>
  <si>
    <t xml:space="preserve">Среднеэксплуатируемая приведеннная общая площадь жилых и нежилых помещений </t>
  </si>
  <si>
    <t>ДОХОДЫ</t>
  </si>
  <si>
    <t>Начислено, руб.</t>
  </si>
  <si>
    <t>Оплачено, руб.</t>
  </si>
  <si>
    <t xml:space="preserve">         содержание жилья жилых помещений</t>
  </si>
  <si>
    <t xml:space="preserve">         электроэнергия ОДН</t>
  </si>
  <si>
    <t xml:space="preserve">         размещение оборудования (справочно)</t>
  </si>
  <si>
    <t xml:space="preserve">Всего доходов </t>
  </si>
  <si>
    <t>Задолженность населения</t>
  </si>
  <si>
    <t>РАСХОДЫ</t>
  </si>
  <si>
    <t>Остаток денежных средств на начало отчетного периода</t>
  </si>
  <si>
    <t xml:space="preserve">Работы по содержанию и ремонту конструктивных элементов </t>
  </si>
  <si>
    <t>Заработная плата</t>
  </si>
  <si>
    <t>Страховые взносы</t>
  </si>
  <si>
    <t>Материальные затраты</t>
  </si>
  <si>
    <t>Периодическая проверка ВК и ДХ</t>
  </si>
  <si>
    <t>Косметический ремонт  подъездов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</si>
  <si>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</si>
  <si>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Техничекое обслуживание ВДГО</t>
  </si>
  <si>
    <t>Проведение гидравлических испытаний систем отопления</t>
  </si>
  <si>
    <t>Работы по содержанию и санитарному обслуживанию МКД</t>
  </si>
  <si>
    <t>Дезинфекция МОП</t>
  </si>
  <si>
    <t>Обработка тротуаров от наледи</t>
  </si>
  <si>
    <t>Прочие работы (услуги)</t>
  </si>
  <si>
    <t>Инвентарь, оборудование, спецодежда</t>
  </si>
  <si>
    <t>Электроэнергия на ОДН</t>
  </si>
  <si>
    <t>Содержание автотранспорта</t>
  </si>
  <si>
    <t>Услуги по обработке расчетов с населением</t>
  </si>
  <si>
    <t>Затраты по управлению домом</t>
  </si>
  <si>
    <t xml:space="preserve">ВСЕГО расходов по полной себестоимости </t>
  </si>
  <si>
    <t>Финансовый результат за отчетный период</t>
  </si>
  <si>
    <t>Остаток денежных средств на конец отчетного периода</t>
  </si>
  <si>
    <t xml:space="preserve">Руководитель организации  _____________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</si>
</sst>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-* #,##0.00\ _₽_-;\-* #,##0.00\ _₽_-;_-* &quot;-&quot;??\ _₽_-;_-@_-"/>
    <numFmt numFmtId="166" formatCode="#,##0.00_ ;[Red]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558ED5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horizontal="left"/>
    </xf>
    <xf numFmtId="0" fontId="1" fillId="0" borderId="0"/>
    <xf numFmtId="165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wrapText="1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wrapText="1"/>
    </xf>
    <xf numFmtId="3" fontId="5" fillId="0" borderId="2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wrapText="1"/>
    </xf>
    <xf numFmtId="4" fontId="6" fillId="0" borderId="1" xfId="1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1" applyFont="1" applyBorder="1" applyAlignment="1">
      <alignment horizontal="left" wrapText="1"/>
    </xf>
    <xf numFmtId="0" fontId="4" fillId="2" borderId="1" xfId="1" applyFont="1" applyFill="1" applyBorder="1" applyAlignment="1">
      <alignment wrapText="1"/>
    </xf>
    <xf numFmtId="4" fontId="4" fillId="2" borderId="1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  <xf numFmtId="0" fontId="8" fillId="0" borderId="1" xfId="1" applyFont="1" applyBorder="1" applyAlignment="1">
      <alignment horizontal="center" wrapText="1"/>
    </xf>
    <xf numFmtId="0" fontId="7" fillId="0" borderId="1" xfId="2" applyFont="1" applyBorder="1" applyAlignment="1">
      <alignment vertical="center" wrapText="1"/>
    </xf>
    <xf numFmtId="166" fontId="9" fillId="0" borderId="1" xfId="3" applyNumberFormat="1" applyFont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3" fontId="0" fillId="0" borderId="0" xfId="0" applyNumberFormat="1"/>
    <xf numFmtId="4" fontId="4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wrapText="1"/>
    </xf>
    <xf numFmtId="0" fontId="5" fillId="0" borderId="0" xfId="1" applyFont="1" applyAlignment="1"/>
    <xf numFmtId="0" fontId="7" fillId="0" borderId="0" xfId="2" applyFont="1" applyAlignment="1">
      <alignment vertical="center" wrapText="1"/>
    </xf>
    <xf numFmtId="166" fontId="9" fillId="0" borderId="0" xfId="3" applyNumberFormat="1" applyFont="1" applyBorder="1" applyAlignment="1">
      <alignment horizontal="right" vertical="top" wrapText="1"/>
    </xf>
    <xf numFmtId="3" fontId="5" fillId="0" borderId="0" xfId="1" applyNumberFormat="1" applyFont="1" applyAlignment="1"/>
    <xf numFmtId="0" fontId="0" fillId="0" borderId="0" xfId="0" applyAlignment="1">
      <alignment horizontal="right"/>
    </xf>
    <xf numFmtId="4" fontId="0" fillId="0" borderId="0" xfId="0" applyNumberFormat="1"/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</cellXfs>
  <cellStyles count="4">
    <cellStyle name="Обычный" xfId="0" builtinId="0"/>
    <cellStyle name="Обычный 2" xfId="1" xr:uid="{C9D7EE66-7687-4CB3-B8D7-519C05ED013C}"/>
    <cellStyle name="Обычный 3" xfId="2" xr:uid="{AE6C2174-385D-4F62-A228-8EFD4FE24BE3}"/>
    <cellStyle name="Финансовый 2" xfId="3" xr:uid="{6CFA52C6-5789-44CA-9E2F-D36314E663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Desktop/&#1052;&#1052;&#1052;/&#1055;&#1086;&#1076;&#1086;&#1084;&#1086;&#1074;&#1099;&#1077;%20&#1086;&#1090;&#1095;&#1077;&#1090;&#1099;/2020%20&#1075;&#1086;&#1076;/&#1057;&#1074;&#1086;&#1076;&#1085;&#1099;&#1081;%20&#1088;&#1072;&#1089;&#1093;&#1086;&#1076;&#1099;%20%20&#1048;&#1074;&#1085;&#1103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2%20&#1075;&#1086;&#1076;/&#1044;&#1086;&#1093;&#1086;&#1076;&#1099;%20&#1048;&#1074;&#1085;&#1103;_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Desktop/&#1052;&#1052;&#1052;/&#1055;&#1086;&#1076;&#1086;&#1084;&#1086;&#1074;&#1099;&#1077;%20&#1086;&#1090;&#1095;&#1077;&#1090;&#1099;/&#1057;&#1074;&#1086;&#1076;&#1085;&#1099;&#1081;%20&#1087;&#1086;%20&#1076;&#1086;&#1084;&#1072;&#108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Desktop\&#1052;&#1052;&#1052;\&#1055;&#1086;&#1076;&#1086;&#1084;&#1086;&#1074;&#1099;&#1077;%20&#1086;&#1090;&#1095;&#1077;&#1090;&#1099;\2022%20&#1075;&#1086;&#1076;\&#1057;&#1074;&#1086;&#1076;&#1085;&#1099;&#1081;%20&#1088;&#1072;&#1089;&#1093;&#1086;&#1076;&#1099;%20%20&#1048;&#1074;&#1085;&#1103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"/>
      <sheetName val="Лист1"/>
    </sheetNames>
    <sheetDataSet>
      <sheetData sheetId="0" refreshError="1">
        <row r="2">
          <cell r="C2">
            <v>578</v>
          </cell>
        </row>
        <row r="16">
          <cell r="C16">
            <v>838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.жилья"/>
      <sheetName val="одн"/>
      <sheetName val="оборуд"/>
    </sheetNames>
    <sheetDataSet>
      <sheetData sheetId="0">
        <row r="3">
          <cell r="AC3">
            <v>194746.76</v>
          </cell>
        </row>
        <row r="17">
          <cell r="AC17">
            <v>160755.63999999998</v>
          </cell>
          <cell r="AD17">
            <v>151265.18</v>
          </cell>
        </row>
      </sheetData>
      <sheetData sheetId="1">
        <row r="3">
          <cell r="AA3">
            <v>6578.04</v>
          </cell>
        </row>
        <row r="17">
          <cell r="AA17">
            <v>11156.439999999999</v>
          </cell>
          <cell r="AB17">
            <v>9854.0499999999993</v>
          </cell>
        </row>
      </sheetData>
      <sheetData sheetId="2">
        <row r="5">
          <cell r="D5">
            <v>3600</v>
          </cell>
        </row>
        <row r="17">
          <cell r="D17">
            <v>3600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2020"/>
      <sheetName val="2021"/>
    </sheetNames>
    <sheetDataSet>
      <sheetData sheetId="0" refreshError="1"/>
      <sheetData sheetId="1" refreshError="1"/>
      <sheetData sheetId="2" refreshError="1">
        <row r="12">
          <cell r="E12">
            <v>13079.670974214881</v>
          </cell>
        </row>
        <row r="26">
          <cell r="E26">
            <v>62624.177402886664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"/>
      <sheetName val="Лист1"/>
    </sheetNames>
    <sheetDataSet>
      <sheetData sheetId="0" refreshError="1">
        <row r="2">
          <cell r="D2">
            <v>2236.5036740758783</v>
          </cell>
        </row>
        <row r="16">
          <cell r="D16">
            <v>3200.7013682479751</v>
          </cell>
          <cell r="E16">
            <v>298.87288861823282</v>
          </cell>
          <cell r="F16">
            <v>237.85130260032884</v>
          </cell>
          <cell r="G16">
            <v>16111.21</v>
          </cell>
          <cell r="H16">
            <v>3541.11</v>
          </cell>
          <cell r="I16">
            <v>32.242055904025335</v>
          </cell>
          <cell r="K16">
            <v>75.496741976737113</v>
          </cell>
          <cell r="L16">
            <v>8639.8055503485411</v>
          </cell>
          <cell r="M16">
            <v>45.171572011448752</v>
          </cell>
          <cell r="O16">
            <v>5549.97</v>
          </cell>
          <cell r="Q16">
            <v>11220</v>
          </cell>
          <cell r="R16">
            <v>3747</v>
          </cell>
          <cell r="T16">
            <v>34148.554542465739</v>
          </cell>
          <cell r="U16">
            <v>13395.68</v>
          </cell>
          <cell r="Z16">
            <v>13164.062545520981</v>
          </cell>
          <cell r="AA16">
            <v>30778.776975580051</v>
          </cell>
          <cell r="AC16">
            <v>2198.2485302965715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9"/>
  <sheetViews>
    <sheetView tabSelected="1" topLeftCell="A16" workbookViewId="0">
      <selection activeCell="F10" sqref="F10"/>
    </sheetView>
  </sheetViews>
  <sheetFormatPr defaultRowHeight="15" x14ac:dyDescent="0.25"/>
  <cols>
    <col min="1" max="1" width="64" customWidth="1"/>
    <col min="2" max="2" width="17.28515625" customWidth="1"/>
    <col min="3" max="3" width="16.5703125" customWidth="1"/>
    <col min="4" max="1024" width="8.7109375" customWidth="1"/>
  </cols>
  <sheetData>
    <row r="1" spans="1:4" x14ac:dyDescent="0.25">
      <c r="A1" s="1" t="s">
        <v>0</v>
      </c>
      <c r="B1" s="1"/>
    </row>
    <row r="2" spans="1:4" ht="21.4" customHeight="1" x14ac:dyDescent="0.25">
      <c r="A2" s="29" t="s">
        <v>1</v>
      </c>
      <c r="B2" s="29"/>
      <c r="C2" s="29"/>
    </row>
    <row r="3" spans="1:4" ht="18.2" customHeight="1" x14ac:dyDescent="0.25">
      <c r="A3" s="29" t="s">
        <v>2</v>
      </c>
      <c r="B3" s="29"/>
      <c r="C3" s="29"/>
    </row>
    <row r="4" spans="1:4" x14ac:dyDescent="0.25">
      <c r="A4" s="30" t="s">
        <v>3</v>
      </c>
      <c r="B4" s="30"/>
      <c r="C4" s="30"/>
    </row>
    <row r="5" spans="1:4" x14ac:dyDescent="0.25">
      <c r="A5" s="2" t="s">
        <v>4</v>
      </c>
      <c r="B5" s="2"/>
      <c r="C5" s="2"/>
    </row>
    <row r="6" spans="1:4" ht="30" customHeight="1" x14ac:dyDescent="0.25">
      <c r="A6" s="3" t="s">
        <v>5</v>
      </c>
      <c r="B6" s="3"/>
      <c r="C6" s="4">
        <f>[1]сводный!$C$16</f>
        <v>838</v>
      </c>
    </row>
    <row r="7" spans="1:4" x14ac:dyDescent="0.25">
      <c r="A7" s="5"/>
      <c r="B7" s="5"/>
      <c r="C7" s="6"/>
    </row>
    <row r="8" spans="1:4" ht="28.5" x14ac:dyDescent="0.25">
      <c r="A8" s="7" t="s">
        <v>6</v>
      </c>
      <c r="B8" s="8" t="s">
        <v>7</v>
      </c>
      <c r="C8" s="8" t="s">
        <v>8</v>
      </c>
    </row>
    <row r="9" spans="1:4" ht="15.75" x14ac:dyDescent="0.25">
      <c r="A9" s="3" t="s">
        <v>9</v>
      </c>
      <c r="B9" s="9">
        <f>[2]сод.жилья!$AC$17</f>
        <v>160755.63999999998</v>
      </c>
      <c r="C9" s="9">
        <f>[2]сод.жилья!$AD$17</f>
        <v>151265.18</v>
      </c>
      <c r="D9" s="10"/>
    </row>
    <row r="10" spans="1:4" ht="15.75" x14ac:dyDescent="0.25">
      <c r="A10" s="3" t="s">
        <v>10</v>
      </c>
      <c r="B10" s="9">
        <f>[2]одн!$AA$17</f>
        <v>11156.439999999999</v>
      </c>
      <c r="C10" s="9">
        <f>[2]одн!$AB$17</f>
        <v>9854.0499999999993</v>
      </c>
      <c r="D10" s="10"/>
    </row>
    <row r="11" spans="1:4" x14ac:dyDescent="0.25">
      <c r="A11" s="11" t="s">
        <v>11</v>
      </c>
      <c r="B11" s="9">
        <f>[2]оборуд!$D$17</f>
        <v>3600</v>
      </c>
      <c r="C11" s="9">
        <v>3600</v>
      </c>
    </row>
    <row r="12" spans="1:4" x14ac:dyDescent="0.25">
      <c r="A12" s="12" t="s">
        <v>12</v>
      </c>
      <c r="B12" s="13">
        <f>SUM(B9:B11)</f>
        <v>175512.08</v>
      </c>
      <c r="C12" s="13">
        <f>SUM(C9:C11)</f>
        <v>164719.22999999998</v>
      </c>
    </row>
    <row r="13" spans="1:4" ht="15.95" customHeight="1" x14ac:dyDescent="0.25">
      <c r="A13" s="11" t="s">
        <v>13</v>
      </c>
      <c r="B13" s="11"/>
      <c r="C13" s="9">
        <f>B12-C12</f>
        <v>10792.850000000006</v>
      </c>
    </row>
    <row r="14" spans="1:4" ht="18.75" customHeight="1" x14ac:dyDescent="0.25">
      <c r="A14" s="7" t="s">
        <v>14</v>
      </c>
      <c r="B14" s="14"/>
      <c r="C14" s="15"/>
    </row>
    <row r="15" spans="1:4" ht="15.75" x14ac:dyDescent="0.25">
      <c r="A15" s="16" t="s">
        <v>15</v>
      </c>
      <c r="B15" s="17"/>
      <c r="C15" s="9">
        <f>'[3]2021'!$E$26</f>
        <v>62624.177402886664</v>
      </c>
    </row>
    <row r="16" spans="1:4" ht="31.5" x14ac:dyDescent="0.25">
      <c r="A16" s="18" t="s">
        <v>16</v>
      </c>
      <c r="B16" s="18"/>
      <c r="C16" s="13">
        <v>78857.23</v>
      </c>
    </row>
    <row r="17" spans="1:4" x14ac:dyDescent="0.25">
      <c r="A17" s="3" t="s">
        <v>17</v>
      </c>
      <c r="B17" s="3"/>
      <c r="C17" s="9">
        <f>[4]сводный!$Z$16</f>
        <v>13164.062545520981</v>
      </c>
    </row>
    <row r="18" spans="1:4" x14ac:dyDescent="0.25">
      <c r="A18" s="3" t="s">
        <v>18</v>
      </c>
      <c r="B18" s="3"/>
      <c r="C18" s="9">
        <f>C17*0.302</f>
        <v>3975.5468887473362</v>
      </c>
    </row>
    <row r="19" spans="1:4" x14ac:dyDescent="0.25">
      <c r="A19" s="3" t="s">
        <v>19</v>
      </c>
      <c r="B19" s="3"/>
      <c r="C19" s="9">
        <f>[4]сводный!$F$16+[4]сводный!$G$16</f>
        <v>16349.061302600328</v>
      </c>
    </row>
    <row r="20" spans="1:4" x14ac:dyDescent="0.25">
      <c r="A20" s="3" t="s">
        <v>20</v>
      </c>
      <c r="B20" s="3"/>
      <c r="C20" s="9">
        <f>[4]сводный!$Q$16</f>
        <v>11220</v>
      </c>
    </row>
    <row r="21" spans="1:4" x14ac:dyDescent="0.25">
      <c r="A21" s="3" t="s">
        <v>21</v>
      </c>
      <c r="B21" s="3"/>
      <c r="C21" s="9">
        <f>[4]сводный!$T$16</f>
        <v>34148.554542465739</v>
      </c>
    </row>
    <row r="22" spans="1:4" ht="47.25" x14ac:dyDescent="0.25">
      <c r="A22" s="18" t="s">
        <v>22</v>
      </c>
      <c r="B22" s="18"/>
      <c r="C22" s="13">
        <f>SUM(C23:C27)</f>
        <v>52944.28967810925</v>
      </c>
    </row>
    <row r="23" spans="1:4" x14ac:dyDescent="0.25">
      <c r="A23" s="3" t="s">
        <v>17</v>
      </c>
      <c r="B23" s="3"/>
      <c r="C23" s="9">
        <f>[4]сводный!$AA$16</f>
        <v>30778.776975580051</v>
      </c>
    </row>
    <row r="24" spans="1:4" x14ac:dyDescent="0.25">
      <c r="A24" s="3" t="s">
        <v>18</v>
      </c>
      <c r="B24" s="3"/>
      <c r="C24" s="9">
        <f>C23*0.302</f>
        <v>9295.1906466251748</v>
      </c>
    </row>
    <row r="25" spans="1:4" x14ac:dyDescent="0.25">
      <c r="A25" s="3" t="s">
        <v>19</v>
      </c>
      <c r="B25" s="3"/>
      <c r="C25" s="9">
        <f>[4]сводный!$H$16+[4]сводный!$I$16</f>
        <v>3573.3520559040253</v>
      </c>
      <c r="D25" s="19"/>
    </row>
    <row r="26" spans="1:4" x14ac:dyDescent="0.25">
      <c r="A26" s="3" t="s">
        <v>23</v>
      </c>
      <c r="B26" s="3"/>
      <c r="C26" s="9">
        <f>[4]сводный!$O$16</f>
        <v>5549.97</v>
      </c>
    </row>
    <row r="27" spans="1:4" x14ac:dyDescent="0.25">
      <c r="A27" s="3" t="s">
        <v>24</v>
      </c>
      <c r="B27" s="3"/>
      <c r="C27" s="9">
        <f>[4]сводный!$R$16</f>
        <v>3747</v>
      </c>
    </row>
    <row r="28" spans="1:4" ht="31.5" x14ac:dyDescent="0.25">
      <c r="A28" s="18" t="s">
        <v>25</v>
      </c>
      <c r="B28" s="18"/>
      <c r="C28" s="13">
        <v>8760.4699999999993</v>
      </c>
    </row>
    <row r="29" spans="1:4" x14ac:dyDescent="0.25">
      <c r="A29" s="3" t="s">
        <v>26</v>
      </c>
      <c r="B29" s="3"/>
      <c r="C29" s="9">
        <f>[4]сводный!$L$16+[4]сводный!$M$16</f>
        <v>8684.9771223599892</v>
      </c>
    </row>
    <row r="30" spans="1:4" x14ac:dyDescent="0.25">
      <c r="A30" s="3" t="s">
        <v>27</v>
      </c>
      <c r="B30" s="3"/>
      <c r="C30" s="9">
        <f>[4]сводный!$K$16</f>
        <v>75.496741976737113</v>
      </c>
    </row>
    <row r="31" spans="1:4" ht="21.4" customHeight="1" x14ac:dyDescent="0.25">
      <c r="A31" s="18" t="s">
        <v>28</v>
      </c>
      <c r="B31" s="18"/>
      <c r="C31" s="13">
        <f>SUM(C32:C35)</f>
        <v>19093.502787162779</v>
      </c>
    </row>
    <row r="32" spans="1:4" x14ac:dyDescent="0.25">
      <c r="A32" s="3" t="s">
        <v>29</v>
      </c>
      <c r="B32" s="3"/>
      <c r="C32" s="9">
        <f>[4]сводный!$E$16</f>
        <v>298.87288861823282</v>
      </c>
    </row>
    <row r="33" spans="1:4" x14ac:dyDescent="0.25">
      <c r="A33" s="11" t="s">
        <v>30</v>
      </c>
      <c r="B33" s="11"/>
      <c r="C33" s="9">
        <f>[4]сводный!$U$16</f>
        <v>13395.68</v>
      </c>
    </row>
    <row r="34" spans="1:4" x14ac:dyDescent="0.25">
      <c r="A34" s="11" t="s">
        <v>31</v>
      </c>
      <c r="B34" s="11"/>
      <c r="C34" s="9">
        <f>[4]сводный!$D$16</f>
        <v>3200.7013682479751</v>
      </c>
    </row>
    <row r="35" spans="1:4" x14ac:dyDescent="0.25">
      <c r="A35" s="11" t="s">
        <v>32</v>
      </c>
      <c r="B35" s="11"/>
      <c r="C35" s="9">
        <f>[4]сводный!$AC$16</f>
        <v>2198.2485302965715</v>
      </c>
    </row>
    <row r="36" spans="1:4" x14ac:dyDescent="0.25">
      <c r="A36" s="3"/>
      <c r="B36" s="3"/>
      <c r="C36" s="21"/>
    </row>
    <row r="37" spans="1:4" ht="15.75" x14ac:dyDescent="0.25">
      <c r="A37" s="12" t="s">
        <v>33</v>
      </c>
      <c r="B37" s="12"/>
      <c r="C37" s="13">
        <v>32715.83</v>
      </c>
      <c r="D37" s="10"/>
    </row>
    <row r="38" spans="1:4" x14ac:dyDescent="0.25">
      <c r="A38" s="3"/>
      <c r="B38" s="3"/>
      <c r="C38" s="21"/>
    </row>
    <row r="39" spans="1:4" x14ac:dyDescent="0.25">
      <c r="A39" s="12" t="s">
        <v>34</v>
      </c>
      <c r="B39" s="12"/>
      <c r="C39" s="13">
        <f>C16+C22+C28+C31+C37</f>
        <v>192371.32246527204</v>
      </c>
    </row>
    <row r="40" spans="1:4" x14ac:dyDescent="0.25">
      <c r="A40" s="22"/>
      <c r="B40" s="22"/>
      <c r="C40" s="20"/>
    </row>
    <row r="41" spans="1:4" x14ac:dyDescent="0.25">
      <c r="A41" s="22" t="s">
        <v>35</v>
      </c>
      <c r="B41" s="22"/>
      <c r="C41" s="20">
        <f>C12-C39</f>
        <v>-27652.092465272057</v>
      </c>
    </row>
    <row r="42" spans="1:4" ht="15.75" x14ac:dyDescent="0.25">
      <c r="A42" s="16" t="s">
        <v>36</v>
      </c>
      <c r="B42" s="17"/>
      <c r="C42" s="20">
        <f>C15+C41</f>
        <v>34972.084937614607</v>
      </c>
    </row>
    <row r="43" spans="1:4" ht="15.75" x14ac:dyDescent="0.25">
      <c r="A43" s="24"/>
      <c r="B43" s="25"/>
      <c r="C43" s="25"/>
    </row>
    <row r="44" spans="1:4" x14ac:dyDescent="0.25">
      <c r="A44" s="23" t="s">
        <v>37</v>
      </c>
      <c r="B44" s="23"/>
      <c r="C44" s="26"/>
    </row>
    <row r="46" spans="1:4" x14ac:dyDescent="0.25">
      <c r="A46" s="27"/>
      <c r="B46" s="27"/>
      <c r="C46" s="28"/>
    </row>
    <row r="47" spans="1:4" x14ac:dyDescent="0.25">
      <c r="A47" s="27"/>
      <c r="B47" s="27"/>
      <c r="C47" s="28"/>
    </row>
    <row r="48" spans="1:4" x14ac:dyDescent="0.25">
      <c r="A48" s="27"/>
      <c r="B48" s="27"/>
      <c r="C48" s="28"/>
    </row>
    <row r="49" spans="1:3" x14ac:dyDescent="0.25">
      <c r="A49" s="27"/>
      <c r="B49" s="27"/>
      <c r="C49" s="28"/>
    </row>
    <row r="50" spans="1:3" x14ac:dyDescent="0.25">
      <c r="A50" s="27"/>
      <c r="B50" s="27"/>
      <c r="C50" s="28"/>
    </row>
    <row r="51" spans="1:3" x14ac:dyDescent="0.25">
      <c r="C51" s="28"/>
    </row>
    <row r="52" spans="1:3" ht="13.9" customHeight="1" x14ac:dyDescent="0.25"/>
    <row r="54" spans="1:3" x14ac:dyDescent="0.25">
      <c r="A54" s="27"/>
      <c r="B54" s="27"/>
      <c r="C54" s="28"/>
    </row>
    <row r="55" spans="1:3" x14ac:dyDescent="0.25">
      <c r="A55" s="27"/>
      <c r="B55" s="27"/>
      <c r="C55" s="28"/>
    </row>
    <row r="56" spans="1:3" x14ac:dyDescent="0.25">
      <c r="A56" s="27"/>
      <c r="B56" s="27"/>
      <c r="C56" s="28"/>
    </row>
    <row r="57" spans="1:3" x14ac:dyDescent="0.25">
      <c r="A57" s="27"/>
      <c r="B57" s="27"/>
      <c r="C57" s="28"/>
    </row>
    <row r="58" spans="1:3" x14ac:dyDescent="0.25">
      <c r="A58" s="27"/>
      <c r="B58" s="27"/>
      <c r="C58" s="28"/>
    </row>
    <row r="59" spans="1:3" x14ac:dyDescent="0.25">
      <c r="C59" s="28"/>
    </row>
  </sheetData>
  <mergeCells count="3">
    <mergeCell ref="A2:C2"/>
    <mergeCell ref="A3:C3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BelUser</dc:creator>
  <cp:lastModifiedBy>BelUser</cp:lastModifiedBy>
  <dcterms:created xsi:type="dcterms:W3CDTF">2015-06-05T18:19:34Z</dcterms:created>
  <dcterms:modified xsi:type="dcterms:W3CDTF">2023-03-16T12:34:56Z</dcterms:modified>
</cp:coreProperties>
</file>