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\\192.168.10.200\Obmen\Ковтунова Е.Н\Подомовые отчеты 2022 год\Ивня\"/>
    </mc:Choice>
  </mc:AlternateContent>
  <xr:revisionPtr revIDLastSave="0" documentId="13_ncr:1_{73AB6CDD-626D-4644-B739-501041FF5A3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externalReferences>
    <externalReference r:id="rId2"/>
    <externalReference r:id="rId3"/>
    <externalReference r:id="rId4"/>
    <externalReference r:id="rId5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3" i="1" l="1"/>
  <c r="C32" i="1"/>
  <c r="C31" i="1"/>
  <c r="C30" i="1"/>
  <c r="C28" i="1"/>
  <c r="C27" i="1"/>
  <c r="C25" i="1"/>
  <c r="C24" i="1"/>
  <c r="C23" i="1"/>
  <c r="C21" i="1"/>
  <c r="C19" i="1"/>
  <c r="C18" i="1"/>
  <c r="C16" i="1"/>
  <c r="C14" i="1"/>
  <c r="C10" i="1"/>
  <c r="B10" i="1"/>
  <c r="C9" i="1"/>
  <c r="B9" i="1"/>
  <c r="C6" i="1"/>
  <c r="C29" i="1" l="1"/>
  <c r="B11" i="1"/>
  <c r="C11" i="1"/>
  <c r="C17" i="1"/>
  <c r="C15" i="1" s="1"/>
  <c r="C22" i="1"/>
  <c r="C20" i="1" s="1"/>
  <c r="C12" i="1" l="1"/>
  <c r="C37" i="1"/>
  <c r="C39" i="1" s="1"/>
  <c r="C40" i="1" s="1"/>
</calcChain>
</file>

<file path=xl/sharedStrings.xml><?xml version="1.0" encoding="utf-8"?>
<sst xmlns="http://schemas.openxmlformats.org/spreadsheetml/2006/main" count="39" uniqueCount="36">
  <si>
    <t>ООО "Мобильная аварийно-ремонтная служба"</t>
  </si>
  <si>
    <t>Годовой отчет о расходовании средств по МКД</t>
  </si>
  <si>
    <t>п. Ивня, ул. Десницкого 72</t>
  </si>
  <si>
    <t xml:space="preserve"> 2022г.</t>
  </si>
  <si>
    <t>Показатели</t>
  </si>
  <si>
    <t xml:space="preserve">Среднеэксплуатируемая приведеннная общая площадь жилых и нежилых помещений </t>
  </si>
  <si>
    <t>ДОХОДЫ</t>
  </si>
  <si>
    <t>Начислено, руб.</t>
  </si>
  <si>
    <t>Оплачено, руб.</t>
  </si>
  <si>
    <t xml:space="preserve">         содержание жилья жилых помещений</t>
  </si>
  <si>
    <t xml:space="preserve">         электроэнергия ОДН</t>
  </si>
  <si>
    <t xml:space="preserve">Всего доходов </t>
  </si>
  <si>
    <t>Задолженность населения</t>
  </si>
  <si>
    <t>РАСХОДЫ</t>
  </si>
  <si>
    <t>Остаток денежных средств на начало отчетного периода</t>
  </si>
  <si>
    <t xml:space="preserve">Работы по содержанию и ремонту конструктивных элементов </t>
  </si>
  <si>
    <t>Заработная плата</t>
  </si>
  <si>
    <t>Страховые взносы</t>
  </si>
  <si>
    <t>Материальные затраты</t>
  </si>
  <si>
    <t>Периодическая проверка ВК и ДХ</t>
  </si>
  <si>
    <t>Работы по содержанию и ремонту оборудования и систем инженерно-технического обеспечения, входящих в состав общего имущества в МКД)</t>
  </si>
  <si>
    <t>Техничекое обслуживание ВДГО</t>
  </si>
  <si>
    <t>Проведение гидравлических испытаний систем отопления</t>
  </si>
  <si>
    <t>Работы по содержанию и санитарному обслуживанию МКД</t>
  </si>
  <si>
    <t>Дезинфекция МОП</t>
  </si>
  <si>
    <t>Обработка тротуаров от наледи</t>
  </si>
  <si>
    <t>Прочие работы (услуги)</t>
  </si>
  <si>
    <t>Инвентарь, оборудование, спецодежда</t>
  </si>
  <si>
    <t>Электроэнергия на ОДН</t>
  </si>
  <si>
    <t>Содержание автотранспорта</t>
  </si>
  <si>
    <t>Услуги по обработке расчетов с населением</t>
  </si>
  <si>
    <t>Затраты по управлению домом</t>
  </si>
  <si>
    <t xml:space="preserve">ВСЕГО расходов по полной себестоимости </t>
  </si>
  <si>
    <t>Финансовый результат за отчетный период</t>
  </si>
  <si>
    <t>Остаток денежных средств на конец отчетного периода</t>
  </si>
  <si>
    <t xml:space="preserve">Руководитель организации  _____________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</si>
</sst>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_-* #,##0.00\ _₽_-;\-* #,##0.00\ _₽_-;_-* &quot;-&quot;??\ _₽_-;_-@_-"/>
    <numFmt numFmtId="166" formatCode="#,##0.00_ ;[Red]\-#,##0.0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i/>
      <sz val="11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558ED5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>
      <alignment horizontal="left"/>
    </xf>
    <xf numFmtId="0" fontId="1" fillId="0" borderId="0"/>
    <xf numFmtId="165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4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wrapText="1"/>
    </xf>
    <xf numFmtId="164" fontId="5" fillId="0" borderId="1" xfId="1" applyNumberFormat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wrapText="1"/>
    </xf>
    <xf numFmtId="3" fontId="5" fillId="0" borderId="2" xfId="1" applyNumberFormat="1" applyFont="1" applyBorder="1" applyAlignment="1">
      <alignment horizontal="center" vertical="center" wrapText="1"/>
    </xf>
    <xf numFmtId="0" fontId="6" fillId="0" borderId="1" xfId="1" applyFont="1" applyBorder="1" applyAlignment="1">
      <alignment horizontal="left" wrapText="1"/>
    </xf>
    <xf numFmtId="4" fontId="6" fillId="0" borderId="1" xfId="1" applyNumberFormat="1" applyFont="1" applyBorder="1" applyAlignment="1">
      <alignment horizontal="center" vertical="center" wrapText="1"/>
    </xf>
    <xf numFmtId="4" fontId="5" fillId="0" borderId="1" xfId="1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5" fillId="0" borderId="1" xfId="1" applyFont="1" applyBorder="1" applyAlignment="1">
      <alignment horizontal="left" wrapText="1"/>
    </xf>
    <xf numFmtId="0" fontId="4" fillId="2" borderId="1" xfId="1" applyFont="1" applyFill="1" applyBorder="1" applyAlignment="1">
      <alignment wrapText="1"/>
    </xf>
    <xf numFmtId="4" fontId="4" fillId="2" borderId="1" xfId="1" applyNumberFormat="1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 wrapText="1"/>
    </xf>
    <xf numFmtId="0" fontId="8" fillId="0" borderId="1" xfId="1" applyFont="1" applyBorder="1" applyAlignment="1">
      <alignment horizontal="center" wrapText="1"/>
    </xf>
    <xf numFmtId="0" fontId="7" fillId="0" borderId="1" xfId="2" applyFont="1" applyBorder="1" applyAlignment="1">
      <alignment vertical="center" wrapText="1"/>
    </xf>
    <xf numFmtId="166" fontId="9" fillId="0" borderId="1" xfId="3" applyNumberFormat="1" applyFont="1" applyBorder="1" applyAlignment="1">
      <alignment vertical="top" wrapText="1"/>
    </xf>
    <xf numFmtId="0" fontId="10" fillId="2" borderId="1" xfId="0" applyFont="1" applyFill="1" applyBorder="1" applyAlignment="1">
      <alignment wrapText="1"/>
    </xf>
    <xf numFmtId="3" fontId="0" fillId="0" borderId="0" xfId="0" applyNumberFormat="1"/>
    <xf numFmtId="4" fontId="4" fillId="0" borderId="1" xfId="1" applyNumberFormat="1" applyFont="1" applyBorder="1" applyAlignment="1">
      <alignment horizontal="center" vertical="center" wrapText="1"/>
    </xf>
    <xf numFmtId="3" fontId="5" fillId="0" borderId="1" xfId="1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wrapText="1"/>
    </xf>
    <xf numFmtId="0" fontId="5" fillId="0" borderId="0" xfId="1" applyFont="1" applyAlignment="1"/>
    <xf numFmtId="0" fontId="7" fillId="0" borderId="0" xfId="2" applyFont="1" applyAlignment="1">
      <alignment vertical="center" wrapText="1"/>
    </xf>
    <xf numFmtId="166" fontId="9" fillId="0" borderId="0" xfId="3" applyNumberFormat="1" applyFont="1" applyBorder="1" applyAlignment="1">
      <alignment horizontal="right" vertical="top" wrapText="1"/>
    </xf>
    <xf numFmtId="3" fontId="5" fillId="0" borderId="0" xfId="1" applyNumberFormat="1" applyFont="1" applyAlignment="1"/>
    <xf numFmtId="0" fontId="0" fillId="0" borderId="0" xfId="0" applyAlignment="1">
      <alignment horizontal="right"/>
    </xf>
    <xf numFmtId="4" fontId="0" fillId="0" borderId="0" xfId="0" applyNumberFormat="1"/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/>
    </xf>
  </cellXfs>
  <cellStyles count="4">
    <cellStyle name="Обычный" xfId="0" builtinId="0"/>
    <cellStyle name="Обычный 2" xfId="1" xr:uid="{0A17300B-EF19-4C9F-805F-08799F67F0BD}"/>
    <cellStyle name="Обычный 3" xfId="2" xr:uid="{5D63A4FC-9ECE-40B8-AE56-38B609E28BF4}"/>
    <cellStyle name="Финансовый 2" xfId="3" xr:uid="{9F90DE24-446A-4C49-818C-23BE3889641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Desktop/&#1052;&#1052;&#1052;/&#1055;&#1086;&#1076;&#1086;&#1084;&#1086;&#1074;&#1099;&#1077;%20&#1086;&#1090;&#1095;&#1077;&#1090;&#1099;/2020%20&#1075;&#1086;&#1076;/&#1057;&#1074;&#1086;&#1076;&#1085;&#1099;&#1081;%20&#1088;&#1072;&#1089;&#1093;&#1086;&#1076;&#1099;%20%20&#1048;&#1074;&#1085;&#1103;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86;&#1074;&#1090;&#1091;&#1085;&#1086;&#1074;&#1072;%20&#1045;.&#1053;/&#1055;&#1086;&#1076;&#1086;&#1084;&#1086;&#1074;&#1099;&#1077;%20&#1086;&#1090;&#1095;&#1077;&#1090;&#1099;%202022%20&#1075;&#1086;&#1076;/&#1044;&#1086;&#1093;&#1086;&#1076;&#1099;%20&#1048;&#1074;&#1085;&#1103;_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Desktop/&#1052;&#1052;&#1052;/&#1055;&#1086;&#1076;&#1086;&#1084;&#1086;&#1074;&#1099;&#1077;%20&#1086;&#1090;&#1095;&#1077;&#1090;&#1099;/&#1057;&#1074;&#1086;&#1076;&#1085;&#1099;&#1081;%20&#1087;&#1086;%20&#1076;&#1086;&#1084;&#1072;&#1084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\Desktop\&#1052;&#1052;&#1052;\&#1055;&#1086;&#1076;&#1086;&#1084;&#1086;&#1074;&#1099;&#1077;%20&#1086;&#1090;&#1095;&#1077;&#1090;&#1099;\2022%20&#1075;&#1086;&#1076;\&#1057;&#1074;&#1086;&#1076;&#1085;&#1099;&#1081;%20&#1088;&#1072;&#1089;&#1093;&#1086;&#1076;&#1099;%20%20&#1048;&#1074;&#1085;&#1103;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ый"/>
      <sheetName val="Лист1"/>
    </sheetNames>
    <sheetDataSet>
      <sheetData sheetId="0" refreshError="1">
        <row r="2">
          <cell r="C2">
            <v>578</v>
          </cell>
        </row>
        <row r="18">
          <cell r="C18">
            <v>376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.жилья"/>
      <sheetName val="одн"/>
      <sheetName val="оборуд"/>
    </sheetNames>
    <sheetDataSet>
      <sheetData sheetId="0">
        <row r="3">
          <cell r="AC3">
            <v>194746.76</v>
          </cell>
        </row>
        <row r="19">
          <cell r="AC19">
            <v>60521.04</v>
          </cell>
          <cell r="AD19">
            <v>53601.2</v>
          </cell>
        </row>
      </sheetData>
      <sheetData sheetId="1">
        <row r="3">
          <cell r="AA3">
            <v>6578.04</v>
          </cell>
        </row>
        <row r="19">
          <cell r="AA19">
            <v>2093.37</v>
          </cell>
          <cell r="AB19">
            <v>1707.23</v>
          </cell>
        </row>
      </sheetData>
      <sheetData sheetId="2">
        <row r="5">
          <cell r="D5">
            <v>3600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9"/>
      <sheetName val="2020"/>
      <sheetName val="2021"/>
    </sheetNames>
    <sheetDataSet>
      <sheetData sheetId="0" refreshError="1"/>
      <sheetData sheetId="1" refreshError="1"/>
      <sheetData sheetId="2" refreshError="1">
        <row r="12">
          <cell r="E12">
            <v>13079.670974214881</v>
          </cell>
        </row>
        <row r="28">
          <cell r="E28">
            <v>-24918.641094044942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ый"/>
      <sheetName val="Лист1"/>
    </sheetNames>
    <sheetDataSet>
      <sheetData sheetId="0" refreshError="1">
        <row r="2">
          <cell r="D2">
            <v>2236.5036740758783</v>
          </cell>
        </row>
        <row r="18">
          <cell r="D18">
            <v>1323.0532269654709</v>
          </cell>
          <cell r="E18">
            <v>123.54315327933745</v>
          </cell>
          <cell r="F18">
            <v>98.319054868765591</v>
          </cell>
          <cell r="G18">
            <v>26.22</v>
          </cell>
          <cell r="H18">
            <v>1444.8</v>
          </cell>
          <cell r="I18">
            <v>13.327690152853053</v>
          </cell>
          <cell r="K18">
            <v>31.207600024359053</v>
          </cell>
          <cell r="L18">
            <v>3571.3805502573246</v>
          </cell>
          <cell r="M18">
            <v>18.672280616284024</v>
          </cell>
          <cell r="O18">
            <v>1594.99</v>
          </cell>
          <cell r="Q18">
            <v>4080</v>
          </cell>
          <cell r="R18">
            <v>1844</v>
          </cell>
          <cell r="U18">
            <v>1355.76</v>
          </cell>
          <cell r="Z18">
            <v>5441.5434078314356</v>
          </cell>
          <cell r="AC18">
            <v>908.67577979416603</v>
          </cell>
        </row>
        <row r="19">
          <cell r="AA19">
            <v>19763.948522258084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7"/>
  <sheetViews>
    <sheetView tabSelected="1" workbookViewId="0">
      <selection activeCell="A10" sqref="A10:XFD10"/>
    </sheetView>
  </sheetViews>
  <sheetFormatPr defaultRowHeight="15" x14ac:dyDescent="0.25"/>
  <cols>
    <col min="1" max="1" width="64" customWidth="1"/>
    <col min="2" max="2" width="17.28515625" customWidth="1"/>
    <col min="3" max="3" width="16.5703125" customWidth="1"/>
    <col min="4" max="1024" width="8.7109375" customWidth="1"/>
  </cols>
  <sheetData>
    <row r="1" spans="1:4" x14ac:dyDescent="0.25">
      <c r="A1" s="1" t="s">
        <v>0</v>
      </c>
      <c r="B1" s="1"/>
    </row>
    <row r="2" spans="1:4" ht="21.4" customHeight="1" x14ac:dyDescent="0.25">
      <c r="A2" s="29" t="s">
        <v>1</v>
      </c>
      <c r="B2" s="29"/>
      <c r="C2" s="29"/>
    </row>
    <row r="3" spans="1:4" ht="18.2" customHeight="1" x14ac:dyDescent="0.25">
      <c r="A3" s="29" t="s">
        <v>2</v>
      </c>
      <c r="B3" s="29"/>
      <c r="C3" s="29"/>
    </row>
    <row r="4" spans="1:4" x14ac:dyDescent="0.25">
      <c r="A4" s="30" t="s">
        <v>3</v>
      </c>
      <c r="B4" s="30"/>
      <c r="C4" s="30"/>
    </row>
    <row r="5" spans="1:4" x14ac:dyDescent="0.25">
      <c r="A5" s="2" t="s">
        <v>4</v>
      </c>
      <c r="B5" s="2"/>
      <c r="C5" s="2"/>
    </row>
    <row r="6" spans="1:4" ht="30" customHeight="1" x14ac:dyDescent="0.25">
      <c r="A6" s="3" t="s">
        <v>5</v>
      </c>
      <c r="B6" s="3"/>
      <c r="C6" s="4">
        <f>[1]сводный!$C$18</f>
        <v>376</v>
      </c>
    </row>
    <row r="7" spans="1:4" x14ac:dyDescent="0.25">
      <c r="A7" s="5"/>
      <c r="B7" s="5"/>
      <c r="C7" s="6"/>
    </row>
    <row r="8" spans="1:4" ht="28.5" x14ac:dyDescent="0.25">
      <c r="A8" s="7" t="s">
        <v>6</v>
      </c>
      <c r="B8" s="8" t="s">
        <v>7</v>
      </c>
      <c r="C8" s="8" t="s">
        <v>8</v>
      </c>
    </row>
    <row r="9" spans="1:4" ht="15.75" x14ac:dyDescent="0.25">
      <c r="A9" s="3" t="s">
        <v>9</v>
      </c>
      <c r="B9" s="9">
        <f>[2]сод.жилья!$AC$19</f>
        <v>60521.04</v>
      </c>
      <c r="C9" s="9">
        <f>[2]сод.жилья!$AD$19</f>
        <v>53601.2</v>
      </c>
      <c r="D9" s="10"/>
    </row>
    <row r="10" spans="1:4" ht="15.75" x14ac:dyDescent="0.25">
      <c r="A10" s="3" t="s">
        <v>10</v>
      </c>
      <c r="B10" s="9">
        <f>[2]одн!$AA$19</f>
        <v>2093.37</v>
      </c>
      <c r="C10" s="9">
        <f>[2]одн!$AB$19</f>
        <v>1707.23</v>
      </c>
      <c r="D10" s="10"/>
    </row>
    <row r="11" spans="1:4" x14ac:dyDescent="0.25">
      <c r="A11" s="12" t="s">
        <v>11</v>
      </c>
      <c r="B11" s="13">
        <f>SUM(B9:B10)</f>
        <v>62614.41</v>
      </c>
      <c r="C11" s="13">
        <f>SUM(C9:C10)</f>
        <v>55308.43</v>
      </c>
    </row>
    <row r="12" spans="1:4" ht="15.95" customHeight="1" x14ac:dyDescent="0.25">
      <c r="A12" s="11" t="s">
        <v>12</v>
      </c>
      <c r="B12" s="11"/>
      <c r="C12" s="9">
        <f>B11-C11</f>
        <v>7305.9800000000032</v>
      </c>
    </row>
    <row r="13" spans="1:4" ht="18.75" customHeight="1" x14ac:dyDescent="0.25">
      <c r="A13" s="7" t="s">
        <v>13</v>
      </c>
      <c r="B13" s="14"/>
      <c r="C13" s="15"/>
    </row>
    <row r="14" spans="1:4" ht="15.75" x14ac:dyDescent="0.25">
      <c r="A14" s="16" t="s">
        <v>14</v>
      </c>
      <c r="B14" s="17"/>
      <c r="C14" s="9">
        <f>'[3]2021'!$E$28</f>
        <v>-24918.641094044942</v>
      </c>
    </row>
    <row r="15" spans="1:4" ht="31.5" x14ac:dyDescent="0.25">
      <c r="A15" s="18" t="s">
        <v>15</v>
      </c>
      <c r="B15" s="18"/>
      <c r="C15" s="13">
        <f>SUM(C16:C19)</f>
        <v>11289.428571865294</v>
      </c>
    </row>
    <row r="16" spans="1:4" x14ac:dyDescent="0.25">
      <c r="A16" s="3" t="s">
        <v>16</v>
      </c>
      <c r="B16" s="3"/>
      <c r="C16" s="9">
        <f>[4]сводный!$Z$18</f>
        <v>5441.5434078314356</v>
      </c>
    </row>
    <row r="17" spans="1:4" x14ac:dyDescent="0.25">
      <c r="A17" s="3" t="s">
        <v>17</v>
      </c>
      <c r="B17" s="3"/>
      <c r="C17" s="9">
        <f>C16*0.302</f>
        <v>1643.3461091650936</v>
      </c>
    </row>
    <row r="18" spans="1:4" x14ac:dyDescent="0.25">
      <c r="A18" s="3" t="s">
        <v>18</v>
      </c>
      <c r="B18" s="3"/>
      <c r="C18" s="9">
        <f>[4]сводный!$F$18+[4]сводный!$G$18</f>
        <v>124.53905486876559</v>
      </c>
    </row>
    <row r="19" spans="1:4" x14ac:dyDescent="0.25">
      <c r="A19" s="3" t="s">
        <v>19</v>
      </c>
      <c r="B19" s="3"/>
      <c r="C19" s="9">
        <f>[4]сводный!$Q$18</f>
        <v>4080</v>
      </c>
    </row>
    <row r="20" spans="1:4" ht="47.25" x14ac:dyDescent="0.25">
      <c r="A20" s="18" t="s">
        <v>20</v>
      </c>
      <c r="B20" s="18"/>
      <c r="C20" s="13">
        <f>SUM(C21:C25)</f>
        <v>30629.778666132883</v>
      </c>
    </row>
    <row r="21" spans="1:4" x14ac:dyDescent="0.25">
      <c r="A21" s="3" t="s">
        <v>16</v>
      </c>
      <c r="B21" s="3"/>
      <c r="C21" s="9">
        <f>[4]сводный!$AA$19</f>
        <v>19763.948522258084</v>
      </c>
    </row>
    <row r="22" spans="1:4" x14ac:dyDescent="0.25">
      <c r="A22" s="3" t="s">
        <v>17</v>
      </c>
      <c r="B22" s="3"/>
      <c r="C22" s="9">
        <f>C21*0.302</f>
        <v>5968.7124537219415</v>
      </c>
    </row>
    <row r="23" spans="1:4" x14ac:dyDescent="0.25">
      <c r="A23" s="3" t="s">
        <v>18</v>
      </c>
      <c r="B23" s="3"/>
      <c r="C23" s="9">
        <f>[4]сводный!$H$18+[4]сводный!$I$18</f>
        <v>1458.1276901528531</v>
      </c>
      <c r="D23" s="19"/>
    </row>
    <row r="24" spans="1:4" x14ac:dyDescent="0.25">
      <c r="A24" s="3" t="s">
        <v>21</v>
      </c>
      <c r="B24" s="3"/>
      <c r="C24" s="9">
        <f>[4]сводный!$O$18</f>
        <v>1594.99</v>
      </c>
    </row>
    <row r="25" spans="1:4" x14ac:dyDescent="0.25">
      <c r="A25" s="3" t="s">
        <v>22</v>
      </c>
      <c r="B25" s="3"/>
      <c r="C25" s="9">
        <f>[4]сводный!$R$18</f>
        <v>1844</v>
      </c>
    </row>
    <row r="26" spans="1:4" ht="31.5" x14ac:dyDescent="0.25">
      <c r="A26" s="18" t="s">
        <v>23</v>
      </c>
      <c r="B26" s="18"/>
      <c r="C26" s="13">
        <v>3621.26</v>
      </c>
    </row>
    <row r="27" spans="1:4" x14ac:dyDescent="0.25">
      <c r="A27" s="3" t="s">
        <v>24</v>
      </c>
      <c r="B27" s="3"/>
      <c r="C27" s="9">
        <f>[4]сводный!$L$18+[4]сводный!$M$18</f>
        <v>3590.0528308736084</v>
      </c>
    </row>
    <row r="28" spans="1:4" x14ac:dyDescent="0.25">
      <c r="A28" s="3" t="s">
        <v>25</v>
      </c>
      <c r="B28" s="3"/>
      <c r="C28" s="9">
        <f>[4]сводный!$K$18</f>
        <v>31.207600024359053</v>
      </c>
    </row>
    <row r="29" spans="1:4" ht="21.4" customHeight="1" x14ac:dyDescent="0.25">
      <c r="A29" s="18" t="s">
        <v>26</v>
      </c>
      <c r="B29" s="18"/>
      <c r="C29" s="13">
        <f>SUM(C30:C33)</f>
        <v>3711.0321600389743</v>
      </c>
    </row>
    <row r="30" spans="1:4" x14ac:dyDescent="0.25">
      <c r="A30" s="3" t="s">
        <v>27</v>
      </c>
      <c r="B30" s="3"/>
      <c r="C30" s="9">
        <f>[4]сводный!$E$18</f>
        <v>123.54315327933745</v>
      </c>
    </row>
    <row r="31" spans="1:4" x14ac:dyDescent="0.25">
      <c r="A31" s="11" t="s">
        <v>28</v>
      </c>
      <c r="B31" s="11"/>
      <c r="C31" s="9">
        <f>[4]сводный!$U$18</f>
        <v>1355.76</v>
      </c>
    </row>
    <row r="32" spans="1:4" x14ac:dyDescent="0.25">
      <c r="A32" s="11" t="s">
        <v>29</v>
      </c>
      <c r="B32" s="11"/>
      <c r="C32" s="9">
        <f>[4]сводный!$D$18</f>
        <v>1323.0532269654709</v>
      </c>
    </row>
    <row r="33" spans="1:4" x14ac:dyDescent="0.25">
      <c r="A33" s="11" t="s">
        <v>30</v>
      </c>
      <c r="B33" s="11"/>
      <c r="C33" s="9">
        <f>[4]сводный!$AC$18</f>
        <v>908.67577979416603</v>
      </c>
    </row>
    <row r="34" spans="1:4" x14ac:dyDescent="0.25">
      <c r="A34" s="3"/>
      <c r="B34" s="3"/>
      <c r="C34" s="21"/>
    </row>
    <row r="35" spans="1:4" ht="15.75" x14ac:dyDescent="0.25">
      <c r="A35" s="12" t="s">
        <v>31</v>
      </c>
      <c r="B35" s="12"/>
      <c r="C35" s="13">
        <v>14224.71</v>
      </c>
      <c r="D35" s="10"/>
    </row>
    <row r="36" spans="1:4" x14ac:dyDescent="0.25">
      <c r="A36" s="3"/>
      <c r="B36" s="3"/>
      <c r="C36" s="21"/>
    </row>
    <row r="37" spans="1:4" x14ac:dyDescent="0.25">
      <c r="A37" s="12" t="s">
        <v>32</v>
      </c>
      <c r="B37" s="12"/>
      <c r="C37" s="13">
        <f>C15+C20+C26+C29+C35</f>
        <v>63476.20939803715</v>
      </c>
    </row>
    <row r="38" spans="1:4" x14ac:dyDescent="0.25">
      <c r="A38" s="22"/>
      <c r="B38" s="22"/>
      <c r="C38" s="20"/>
    </row>
    <row r="39" spans="1:4" x14ac:dyDescent="0.25">
      <c r="A39" s="22" t="s">
        <v>33</v>
      </c>
      <c r="B39" s="22"/>
      <c r="C39" s="20">
        <f>C11-C37</f>
        <v>-8167.7793980371498</v>
      </c>
    </row>
    <row r="40" spans="1:4" ht="15.75" x14ac:dyDescent="0.25">
      <c r="A40" s="16" t="s">
        <v>34</v>
      </c>
      <c r="B40" s="17"/>
      <c r="C40" s="20">
        <f>C14+C39</f>
        <v>-33086.420492082092</v>
      </c>
    </row>
    <row r="41" spans="1:4" ht="15.75" x14ac:dyDescent="0.25">
      <c r="A41" s="24"/>
      <c r="B41" s="25"/>
      <c r="C41" s="25"/>
    </row>
    <row r="42" spans="1:4" x14ac:dyDescent="0.25">
      <c r="A42" s="23" t="s">
        <v>35</v>
      </c>
      <c r="B42" s="23"/>
      <c r="C42" s="26"/>
    </row>
    <row r="44" spans="1:4" x14ac:dyDescent="0.25">
      <c r="A44" s="27"/>
      <c r="B44" s="27"/>
      <c r="C44" s="28"/>
    </row>
    <row r="45" spans="1:4" x14ac:dyDescent="0.25">
      <c r="A45" s="27"/>
      <c r="B45" s="27"/>
      <c r="C45" s="28"/>
    </row>
    <row r="46" spans="1:4" x14ac:dyDescent="0.25">
      <c r="A46" s="27"/>
      <c r="B46" s="27"/>
      <c r="C46" s="28"/>
    </row>
    <row r="47" spans="1:4" x14ac:dyDescent="0.25">
      <c r="A47" s="27"/>
      <c r="B47" s="27"/>
      <c r="C47" s="28"/>
    </row>
    <row r="48" spans="1:4" x14ac:dyDescent="0.25">
      <c r="A48" s="27"/>
      <c r="B48" s="27"/>
      <c r="C48" s="28"/>
    </row>
    <row r="49" spans="1:3" x14ac:dyDescent="0.25">
      <c r="C49" s="28"/>
    </row>
    <row r="50" spans="1:3" ht="13.9" customHeight="1" x14ac:dyDescent="0.25"/>
    <row r="52" spans="1:3" x14ac:dyDescent="0.25">
      <c r="A52" s="27"/>
      <c r="B52" s="27"/>
      <c r="C52" s="28"/>
    </row>
    <row r="53" spans="1:3" x14ac:dyDescent="0.25">
      <c r="A53" s="27"/>
      <c r="B53" s="27"/>
      <c r="C53" s="28"/>
    </row>
    <row r="54" spans="1:3" x14ac:dyDescent="0.25">
      <c r="A54" s="27"/>
      <c r="B54" s="27"/>
      <c r="C54" s="28"/>
    </row>
    <row r="55" spans="1:3" x14ac:dyDescent="0.25">
      <c r="A55" s="27"/>
      <c r="B55" s="27"/>
      <c r="C55" s="28"/>
    </row>
    <row r="56" spans="1:3" x14ac:dyDescent="0.25">
      <c r="A56" s="27"/>
      <c r="B56" s="27"/>
      <c r="C56" s="28"/>
    </row>
    <row r="57" spans="1:3" x14ac:dyDescent="0.25">
      <c r="C57" s="28"/>
    </row>
  </sheetData>
  <mergeCells count="3">
    <mergeCell ref="A2:C2"/>
    <mergeCell ref="A3:C3"/>
    <mergeCell ref="A4:C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BelUser</dc:creator>
  <cp:lastModifiedBy>BelUser</cp:lastModifiedBy>
  <dcterms:created xsi:type="dcterms:W3CDTF">2015-06-05T18:19:34Z</dcterms:created>
  <dcterms:modified xsi:type="dcterms:W3CDTF">2023-03-16T12:34:34Z</dcterms:modified>
</cp:coreProperties>
</file>