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134D88C1-8CE5-4856-9510-143CDE8E8F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 s="1"/>
  <c r="C32" i="1"/>
  <c r="C31" i="1"/>
  <c r="C29" i="1"/>
  <c r="C28" i="1"/>
  <c r="C27" i="1"/>
  <c r="C25" i="1"/>
  <c r="C26" i="1" s="1"/>
  <c r="C23" i="1"/>
  <c r="C22" i="1"/>
  <c r="C21" i="1"/>
  <c r="C20" i="1"/>
  <c r="C18" i="1"/>
  <c r="C19" i="1" s="1"/>
  <c r="C16" i="1"/>
  <c r="B12" i="1"/>
  <c r="C11" i="1"/>
  <c r="B11" i="1"/>
  <c r="C10" i="1"/>
  <c r="B10" i="1"/>
  <c r="C9" i="1"/>
  <c r="B9" i="1"/>
  <c r="C6" i="1"/>
  <c r="C13" i="1" l="1"/>
  <c r="C24" i="1"/>
  <c r="C41" i="1" s="1"/>
  <c r="B13" i="1"/>
  <c r="C14" i="1" l="1"/>
  <c r="C43" i="1"/>
  <c r="C44" i="1" s="1"/>
</calcChain>
</file>

<file path=xl/sharedStrings.xml><?xml version="1.0" encoding="utf-8"?>
<sst xmlns="http://schemas.openxmlformats.org/spreadsheetml/2006/main" count="43" uniqueCount="40">
  <si>
    <t>ООО "Мобильная аварийно-ремонтная служба"</t>
  </si>
  <si>
    <t>Годовой отчет о расходовании средств по МКД</t>
  </si>
  <si>
    <t>п. Ивня, ул. Десницкого 76А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</si>
  <si>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</si>
  <si>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</si>
  <si>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</si>
  <si>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</si>
  <si>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</si>
  <si>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</si>
  <si>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</si>
  <si>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содержание жилья нежилых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</si>
  <si>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</si>
  <si>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</si>
  <si>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</si>
  <si>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</si>
  <si>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</si>
  <si>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</si>
  <si>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</si>
  <si>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</si>
  <si>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</si>
  <si>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</si>
  <si>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</si>
  <si>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Косметический ремонт  подъездов</t>
  </si>
  <si>
    <t>Услуги спецтехники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</si>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</sst>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A3405061-167F-4013-88E9-7612A1F3A101}"/>
    <cellStyle name="Обычный 3" xfId="2" xr:uid="{D125DC18-F76F-461D-89FA-276667FA13ED}"/>
    <cellStyle name="Финансовый 2" xfId="3" xr:uid="{06D4DC6E-FF1F-46A3-B00E-93D14AFF1B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4;&#1073;&#1086;&#1088;&#1086;&#1090;&#1099;%20&#1089;&#1095;&#1077;&#1090;&#1072;%2062%20(&#1085;&#1077;&#1078;&#1080;&#1083;&#1099;&#1077;)%20&#1079;&#1072;%202022%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21">
          <cell r="C21">
            <v>2330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</sheetNames>
    <sheetDataSet>
      <sheetData sheetId="0">
        <row r="3">
          <cell r="AC3">
            <v>194746.76</v>
          </cell>
        </row>
        <row r="22">
          <cell r="AC22">
            <v>260825.36000000002</v>
          </cell>
          <cell r="AD22">
            <v>234387.36999999997</v>
          </cell>
        </row>
      </sheetData>
      <sheetData sheetId="1">
        <row r="3">
          <cell r="AA3">
            <v>6578.04</v>
          </cell>
        </row>
        <row r="22">
          <cell r="AA22">
            <v>12191.04</v>
          </cell>
          <cell r="AB22">
            <v>10975.08</v>
          </cell>
        </row>
      </sheetData>
      <sheetData sheetId="2">
        <row r="5">
          <cell r="D5">
            <v>3600</v>
          </cell>
        </row>
        <row r="22">
          <cell r="D22">
            <v>3600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99">
          <cell r="F199">
            <v>23123.16</v>
          </cell>
          <cell r="H199">
            <v>23123.16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31">
          <cell r="E31">
            <v>-96777.914282955811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21">
          <cell r="D21">
            <v>6640.6397583581993</v>
          </cell>
          <cell r="E21">
            <v>620.08508714451011</v>
          </cell>
          <cell r="F21">
            <v>493.48084525911941</v>
          </cell>
          <cell r="G21">
            <v>14109.5</v>
          </cell>
          <cell r="H21">
            <v>998.52</v>
          </cell>
          <cell r="I21">
            <v>66.894050301443272</v>
          </cell>
          <cell r="K21">
            <v>156.63650204007064</v>
          </cell>
          <cell r="L21">
            <v>17925.394981017584</v>
          </cell>
          <cell r="M21">
            <v>93.719501613787216</v>
          </cell>
          <cell r="O21">
            <v>7563.86</v>
          </cell>
          <cell r="P21">
            <v>4006.84</v>
          </cell>
          <cell r="Q21">
            <v>16830</v>
          </cell>
          <cell r="R21">
            <v>10490</v>
          </cell>
          <cell r="T21">
            <v>45530.580823611657</v>
          </cell>
          <cell r="U21">
            <v>11871.71</v>
          </cell>
          <cell r="Z21">
            <v>27312.075405882715</v>
          </cell>
          <cell r="AA21">
            <v>63858.11938761342</v>
          </cell>
          <cell r="AC21">
            <v>4560.8055577614032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6" workbookViewId="0">
      <selection activeCell="D40" sqref="D40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[1]сводный!$C$21</f>
        <v>2330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[2]сод.жилья!$AC$22</f>
        <v>260825.36000000002</v>
      </c>
      <c r="C9" s="9">
        <f>[2]сод.жилья!$AD$22</f>
        <v>234387.36999999997</v>
      </c>
      <c r="D9" s="10"/>
    </row>
    <row r="10" spans="1:4" ht="15.75" x14ac:dyDescent="0.25">
      <c r="A10" s="3" t="s">
        <v>10</v>
      </c>
      <c r="B10" s="9">
        <f>[3]TDSheet!$F$199</f>
        <v>23123.16</v>
      </c>
      <c r="C10" s="9">
        <f>[3]TDSheet!$H$199</f>
        <v>23123.16</v>
      </c>
      <c r="D10" s="10"/>
    </row>
    <row r="11" spans="1:4" ht="15.75" x14ac:dyDescent="0.25">
      <c r="A11" s="3" t="s">
        <v>11</v>
      </c>
      <c r="B11" s="9">
        <f>[2]одн!$AA$22</f>
        <v>12191.04</v>
      </c>
      <c r="C11" s="9">
        <f>[2]одн!$AB$22</f>
        <v>10975.08</v>
      </c>
      <c r="D11" s="10"/>
    </row>
    <row r="12" spans="1:4" x14ac:dyDescent="0.25">
      <c r="A12" s="11" t="s">
        <v>12</v>
      </c>
      <c r="B12" s="9">
        <f>[2]оборуд!$D$22</f>
        <v>3600</v>
      </c>
      <c r="C12" s="9">
        <v>3600</v>
      </c>
    </row>
    <row r="13" spans="1:4" x14ac:dyDescent="0.25">
      <c r="A13" s="12" t="s">
        <v>13</v>
      </c>
      <c r="B13" s="13">
        <f>SUM(B9:B12)</f>
        <v>299739.56</v>
      </c>
      <c r="C13" s="13">
        <f>SUM(C9:C12)</f>
        <v>272085.61</v>
      </c>
    </row>
    <row r="14" spans="1:4" ht="15.95" customHeight="1" x14ac:dyDescent="0.25">
      <c r="A14" s="11" t="s">
        <v>14</v>
      </c>
      <c r="B14" s="11"/>
      <c r="C14" s="9">
        <f>B13-C13</f>
        <v>27653.950000000012</v>
      </c>
    </row>
    <row r="15" spans="1:4" ht="18.75" customHeight="1" x14ac:dyDescent="0.25">
      <c r="A15" s="7" t="s">
        <v>15</v>
      </c>
      <c r="B15" s="14"/>
      <c r="C15" s="15"/>
    </row>
    <row r="16" spans="1:4" ht="15.75" x14ac:dyDescent="0.25">
      <c r="A16" s="16" t="s">
        <v>16</v>
      </c>
      <c r="B16" s="17"/>
      <c r="C16" s="9">
        <f>'[4]2021'!$E$31</f>
        <v>-96777.914282955811</v>
      </c>
    </row>
    <row r="17" spans="1:4" ht="31.5" x14ac:dyDescent="0.25">
      <c r="A17" s="18" t="s">
        <v>17</v>
      </c>
      <c r="B17" s="18"/>
      <c r="C17" s="13">
        <v>116530.72</v>
      </c>
    </row>
    <row r="18" spans="1:4" x14ac:dyDescent="0.25">
      <c r="A18" s="3" t="s">
        <v>18</v>
      </c>
      <c r="B18" s="3"/>
      <c r="C18" s="9">
        <f>[5]сводный!$Z$21</f>
        <v>27312.075405882715</v>
      </c>
    </row>
    <row r="19" spans="1:4" x14ac:dyDescent="0.25">
      <c r="A19" s="3" t="s">
        <v>19</v>
      </c>
      <c r="B19" s="3"/>
      <c r="C19" s="9">
        <f>C18*0.302</f>
        <v>8248.24677257658</v>
      </c>
    </row>
    <row r="20" spans="1:4" x14ac:dyDescent="0.25">
      <c r="A20" s="3" t="s">
        <v>20</v>
      </c>
      <c r="B20" s="3"/>
      <c r="C20" s="9">
        <f>[5]сводный!$F$21+[5]сводный!$G$21</f>
        <v>14602.980845259119</v>
      </c>
    </row>
    <row r="21" spans="1:4" x14ac:dyDescent="0.25">
      <c r="A21" s="3" t="s">
        <v>21</v>
      </c>
      <c r="B21" s="3"/>
      <c r="C21" s="9">
        <f>[5]сводный!$Q$21</f>
        <v>16830</v>
      </c>
    </row>
    <row r="22" spans="1:4" x14ac:dyDescent="0.25">
      <c r="A22" s="3" t="s">
        <v>22</v>
      </c>
      <c r="B22" s="3"/>
      <c r="C22" s="9">
        <f>[5]сводный!$T$21</f>
        <v>45530.580823611657</v>
      </c>
    </row>
    <row r="23" spans="1:4" x14ac:dyDescent="0.25">
      <c r="A23" s="3" t="s">
        <v>23</v>
      </c>
      <c r="B23" s="3"/>
      <c r="C23" s="9">
        <f>[5]сводный!$P$21</f>
        <v>4006.84</v>
      </c>
    </row>
    <row r="24" spans="1:4" ht="47.25" x14ac:dyDescent="0.25">
      <c r="A24" s="18" t="s">
        <v>24</v>
      </c>
      <c r="B24" s="18"/>
      <c r="C24" s="13">
        <f>SUM(C25:C29)</f>
        <v>102262.54549297412</v>
      </c>
    </row>
    <row r="25" spans="1:4" x14ac:dyDescent="0.25">
      <c r="A25" s="3" t="s">
        <v>18</v>
      </c>
      <c r="B25" s="3"/>
      <c r="C25" s="9">
        <f>[5]сводный!$AA$21</f>
        <v>63858.11938761342</v>
      </c>
    </row>
    <row r="26" spans="1:4" x14ac:dyDescent="0.25">
      <c r="A26" s="3" t="s">
        <v>19</v>
      </c>
      <c r="B26" s="3"/>
      <c r="C26" s="9">
        <f>C25*0.302</f>
        <v>19285.152055059254</v>
      </c>
    </row>
    <row r="27" spans="1:4" x14ac:dyDescent="0.25">
      <c r="A27" s="3" t="s">
        <v>20</v>
      </c>
      <c r="B27" s="3"/>
      <c r="C27" s="9">
        <f>[5]сводный!$H$21+[5]сводный!$I$21</f>
        <v>1065.4140503014432</v>
      </c>
      <c r="D27" s="19"/>
    </row>
    <row r="28" spans="1:4" x14ac:dyDescent="0.25">
      <c r="A28" s="3" t="s">
        <v>25</v>
      </c>
      <c r="B28" s="3"/>
      <c r="C28" s="9">
        <f>[5]сводный!$O$21</f>
        <v>7563.86</v>
      </c>
    </row>
    <row r="29" spans="1:4" x14ac:dyDescent="0.25">
      <c r="A29" s="3" t="s">
        <v>26</v>
      </c>
      <c r="B29" s="3"/>
      <c r="C29" s="9">
        <f>[5]сводный!$R$21</f>
        <v>10490</v>
      </c>
    </row>
    <row r="30" spans="1:4" ht="31.5" x14ac:dyDescent="0.25">
      <c r="A30" s="18" t="s">
        <v>27</v>
      </c>
      <c r="B30" s="18"/>
      <c r="C30" s="13">
        <v>18175.75</v>
      </c>
    </row>
    <row r="31" spans="1:4" x14ac:dyDescent="0.25">
      <c r="A31" s="3" t="s">
        <v>28</v>
      </c>
      <c r="B31" s="3"/>
      <c r="C31" s="9">
        <f>[5]сводный!$L$21+[5]сводный!$M$21</f>
        <v>18019.114482631372</v>
      </c>
    </row>
    <row r="32" spans="1:4" x14ac:dyDescent="0.25">
      <c r="A32" s="3" t="s">
        <v>29</v>
      </c>
      <c r="B32" s="3"/>
      <c r="C32" s="9">
        <f>[5]сводный!$K$21</f>
        <v>156.63650204007064</v>
      </c>
    </row>
    <row r="33" spans="1:4" ht="21.4" customHeight="1" x14ac:dyDescent="0.25">
      <c r="A33" s="18" t="s">
        <v>30</v>
      </c>
      <c r="B33" s="18"/>
      <c r="C33" s="13">
        <f>SUM(C34:C37)</f>
        <v>23693.240403264113</v>
      </c>
    </row>
    <row r="34" spans="1:4" x14ac:dyDescent="0.25">
      <c r="A34" s="3" t="s">
        <v>31</v>
      </c>
      <c r="B34" s="3"/>
      <c r="C34" s="9">
        <f>[5]сводный!$E$21</f>
        <v>620.08508714451011</v>
      </c>
    </row>
    <row r="35" spans="1:4" x14ac:dyDescent="0.25">
      <c r="A35" s="11" t="s">
        <v>32</v>
      </c>
      <c r="B35" s="11"/>
      <c r="C35" s="9">
        <f>[5]сводный!$U$21</f>
        <v>11871.71</v>
      </c>
    </row>
    <row r="36" spans="1:4" x14ac:dyDescent="0.25">
      <c r="A36" s="11" t="s">
        <v>33</v>
      </c>
      <c r="B36" s="11"/>
      <c r="C36" s="9">
        <f>[5]сводный!$D$21</f>
        <v>6640.6397583581993</v>
      </c>
    </row>
    <row r="37" spans="1:4" x14ac:dyDescent="0.25">
      <c r="A37" s="11" t="s">
        <v>34</v>
      </c>
      <c r="B37" s="11"/>
      <c r="C37" s="9">
        <f>[5]сводный!$AC$21</f>
        <v>4560.8055577614032</v>
      </c>
    </row>
    <row r="38" spans="1:4" x14ac:dyDescent="0.25">
      <c r="A38" s="3"/>
      <c r="B38" s="3"/>
      <c r="C38" s="21"/>
    </row>
    <row r="39" spans="1:4" ht="15.75" x14ac:dyDescent="0.25">
      <c r="A39" s="12" t="s">
        <v>35</v>
      </c>
      <c r="B39" s="12"/>
      <c r="C39" s="13">
        <v>24758.49</v>
      </c>
      <c r="D39" s="10"/>
    </row>
    <row r="40" spans="1:4" x14ac:dyDescent="0.25">
      <c r="A40" s="3"/>
      <c r="B40" s="3"/>
      <c r="C40" s="21"/>
    </row>
    <row r="41" spans="1:4" x14ac:dyDescent="0.25">
      <c r="A41" s="12" t="s">
        <v>36</v>
      </c>
      <c r="B41" s="12"/>
      <c r="C41" s="13">
        <f>C17+C24+C30+C33+C39</f>
        <v>285420.74589623825</v>
      </c>
    </row>
    <row r="42" spans="1:4" x14ac:dyDescent="0.25">
      <c r="A42" s="22"/>
      <c r="B42" s="22"/>
      <c r="C42" s="20"/>
    </row>
    <row r="43" spans="1:4" x14ac:dyDescent="0.25">
      <c r="A43" s="22" t="s">
        <v>37</v>
      </c>
      <c r="B43" s="22"/>
      <c r="C43" s="20">
        <f>C13-C41</f>
        <v>-13335.135896238266</v>
      </c>
    </row>
    <row r="44" spans="1:4" ht="15.75" x14ac:dyDescent="0.25">
      <c r="A44" s="16" t="s">
        <v>38</v>
      </c>
      <c r="B44" s="17"/>
      <c r="C44" s="20">
        <f>C16+C43</f>
        <v>-110113.05017919408</v>
      </c>
    </row>
    <row r="45" spans="1:4" ht="15.75" x14ac:dyDescent="0.25">
      <c r="A45" s="24"/>
      <c r="B45" s="25"/>
      <c r="C45" s="25"/>
    </row>
    <row r="46" spans="1:4" x14ac:dyDescent="0.25">
      <c r="A46" s="23" t="s">
        <v>39</v>
      </c>
      <c r="B46" s="23"/>
      <c r="C46" s="26"/>
    </row>
    <row r="48" spans="1:4" x14ac:dyDescent="0.25">
      <c r="A48" s="27"/>
      <c r="B48" s="27"/>
      <c r="C48" s="28"/>
    </row>
    <row r="49" spans="1:3" x14ac:dyDescent="0.25">
      <c r="A49" s="27"/>
      <c r="B49" s="27"/>
      <c r="C49" s="28"/>
    </row>
    <row r="50" spans="1:3" x14ac:dyDescent="0.25">
      <c r="A50" s="27"/>
      <c r="B50" s="27"/>
      <c r="C50" s="28"/>
    </row>
    <row r="51" spans="1:3" x14ac:dyDescent="0.25">
      <c r="A51" s="27"/>
      <c r="B51" s="27"/>
      <c r="C51" s="28"/>
    </row>
    <row r="52" spans="1:3" x14ac:dyDescent="0.25">
      <c r="A52" s="27"/>
      <c r="B52" s="27"/>
      <c r="C52" s="28"/>
    </row>
    <row r="53" spans="1:3" x14ac:dyDescent="0.25">
      <c r="C53" s="28"/>
    </row>
    <row r="54" spans="1:3" ht="13.9" customHeight="1" x14ac:dyDescent="0.25"/>
    <row r="56" spans="1:3" x14ac:dyDescent="0.25">
      <c r="A56" s="27"/>
      <c r="B56" s="27"/>
      <c r="C56" s="28"/>
    </row>
    <row r="57" spans="1:3" x14ac:dyDescent="0.25">
      <c r="A57" s="27"/>
      <c r="B57" s="27"/>
      <c r="C57" s="28"/>
    </row>
    <row r="58" spans="1:3" x14ac:dyDescent="0.25">
      <c r="A58" s="27"/>
      <c r="B58" s="27"/>
      <c r="C58" s="28"/>
    </row>
    <row r="59" spans="1:3" x14ac:dyDescent="0.25">
      <c r="A59" s="27"/>
      <c r="B59" s="27"/>
      <c r="C59" s="28"/>
    </row>
    <row r="60" spans="1:3" x14ac:dyDescent="0.25">
      <c r="A60" s="27"/>
      <c r="B60" s="27"/>
      <c r="C60" s="28"/>
    </row>
    <row r="61" spans="1:3" x14ac:dyDescent="0.25">
      <c r="C61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2023-03-16T08:57:37Z</dcterms:modified>
</cp:coreProperties>
</file>