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D61B0FB5-DF42-4CB8-86AF-5870AB37EE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8" i="1"/>
  <c r="C27" i="1"/>
  <c r="C25" i="1"/>
  <c r="C24" i="1"/>
  <c r="C22" i="1"/>
  <c r="C20" i="1"/>
  <c r="C18" i="1"/>
  <c r="C16" i="1"/>
  <c r="B12" i="1"/>
  <c r="C11" i="1"/>
  <c r="B11" i="1"/>
  <c r="C9" i="1"/>
  <c r="B9" i="1"/>
  <c r="C6" i="1"/>
  <c r="C29" i="1" l="1"/>
  <c r="B13" i="1"/>
  <c r="C13" i="1"/>
  <c r="C23" i="1"/>
  <c r="C19" i="1"/>
  <c r="C14" i="1" l="1"/>
  <c r="C37" i="1"/>
  <c r="C39" i="1" s="1"/>
  <c r="C40" i="1" s="1"/>
</calcChain>
</file>

<file path=xl/sharedStrings.xml><?xml version="1.0" encoding="utf-8"?>
<sst xmlns="http://schemas.openxmlformats.org/spreadsheetml/2006/main" count="39" uniqueCount="37">
  <si>
    <t>ООО "Мобильная аварийно-ремонтная служба"</t>
  </si>
  <si>
    <t>Годовой отчет о расходовании средств по МКД</t>
  </si>
  <si>
    <t>п. Ивня, ул. Калинина 4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</si>
  <si>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</si>
  <si>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</si>
  <si>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</si>
  <si>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</si>
  <si>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</si>
  <si>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</si>
  <si>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</si>
  <si>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содержание жилья нежилых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</si>
  <si>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</si>
  <si>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</si>
  <si>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</si>
  <si>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</si>
  <si>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</si>
  <si>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</si>
  <si>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</si>
  <si>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</si>
  <si>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</si>
  <si>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Периодическая проверка ВК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</si>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</sst>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4782D15B-89CF-451F-BB20-07D355C2DDD7}"/>
    <cellStyle name="Обычный 3" xfId="2" xr:uid="{D0B32529-A442-46DC-97E7-C689CB705911}"/>
    <cellStyle name="Финансовый 2" xfId="3" xr:uid="{D11E6097-F1E7-4ACB-9112-076ADA9524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30">
          <cell r="C30">
            <v>860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</sheetNames>
    <sheetDataSet>
      <sheetData sheetId="0">
        <row r="3">
          <cell r="AC3">
            <v>194746.76</v>
          </cell>
        </row>
        <row r="34">
          <cell r="AC34">
            <v>157269.76000000001</v>
          </cell>
          <cell r="AD34">
            <v>138556.31999999998</v>
          </cell>
        </row>
      </sheetData>
      <sheetData sheetId="1">
        <row r="3">
          <cell r="AA3">
            <v>6578.04</v>
          </cell>
        </row>
        <row r="34">
          <cell r="AA34">
            <v>14908.47</v>
          </cell>
          <cell r="AB34">
            <v>12924.259999999998</v>
          </cell>
        </row>
      </sheetData>
      <sheetData sheetId="2">
        <row r="5">
          <cell r="D5">
            <v>3600</v>
          </cell>
        </row>
        <row r="34">
          <cell r="D34">
            <v>3600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40">
          <cell r="E40">
            <v>-18974.721055114176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30">
          <cell r="D30">
            <v>3124.5804976554409</v>
          </cell>
          <cell r="E30">
            <v>291.76492637476406</v>
          </cell>
          <cell r="K30">
            <v>73.701236221910975</v>
          </cell>
          <cell r="L30">
            <v>8434.3288611556545</v>
          </cell>
          <cell r="M30">
            <v>44.097276414347483</v>
          </cell>
          <cell r="O30">
            <v>8424.36</v>
          </cell>
          <cell r="Q30">
            <v>11220</v>
          </cell>
          <cell r="R30">
            <v>4215</v>
          </cell>
          <cell r="U30">
            <v>17782.03</v>
          </cell>
          <cell r="Z30">
            <v>12850.987445344377</v>
          </cell>
          <cell r="AA30">
            <v>30046.778882163082</v>
          </cell>
          <cell r="AC30">
            <v>2145.9685539248526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topLeftCell="A19" workbookViewId="0">
      <selection activeCell="D40" sqref="D40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8" t="s">
        <v>1</v>
      </c>
      <c r="B2" s="28"/>
      <c r="C2" s="28"/>
    </row>
    <row r="3" spans="1:4" ht="18.2" customHeight="1" x14ac:dyDescent="0.25">
      <c r="A3" s="28" t="s">
        <v>2</v>
      </c>
      <c r="B3" s="28"/>
      <c r="C3" s="28"/>
    </row>
    <row r="4" spans="1:4" x14ac:dyDescent="0.25">
      <c r="A4" s="29" t="s">
        <v>3</v>
      </c>
      <c r="B4" s="29"/>
      <c r="C4" s="29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[1]сводный!$C$30</f>
        <v>860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[2]сод.жилья!$AC$34</f>
        <v>157269.76000000001</v>
      </c>
      <c r="C9" s="9">
        <f>[2]сод.жилья!$AD$34</f>
        <v>138556.31999999998</v>
      </c>
      <c r="D9" s="10"/>
    </row>
    <row r="10" spans="1:4" ht="15.75" x14ac:dyDescent="0.25">
      <c r="A10" s="3" t="s">
        <v>10</v>
      </c>
      <c r="B10" s="9"/>
      <c r="C10" s="9"/>
      <c r="D10" s="10"/>
    </row>
    <row r="11" spans="1:4" ht="15.75" x14ac:dyDescent="0.25">
      <c r="A11" s="3" t="s">
        <v>11</v>
      </c>
      <c r="B11" s="9">
        <f>[2]одн!$AA$34</f>
        <v>14908.47</v>
      </c>
      <c r="C11" s="9">
        <f>[2]одн!$AB$34</f>
        <v>12924.259999999998</v>
      </c>
      <c r="D11" s="10"/>
    </row>
    <row r="12" spans="1:4" x14ac:dyDescent="0.25">
      <c r="A12" s="11" t="s">
        <v>12</v>
      </c>
      <c r="B12" s="9">
        <f>[2]оборуд!$D$34</f>
        <v>3600</v>
      </c>
      <c r="C12" s="9">
        <v>3600</v>
      </c>
    </row>
    <row r="13" spans="1:4" x14ac:dyDescent="0.25">
      <c r="A13" s="12" t="s">
        <v>13</v>
      </c>
      <c r="B13" s="13">
        <f>SUM(B9:B12)</f>
        <v>175778.23</v>
      </c>
      <c r="C13" s="13">
        <f>SUM(C9:C12)</f>
        <v>155080.57999999999</v>
      </c>
    </row>
    <row r="14" spans="1:4" ht="15.95" customHeight="1" x14ac:dyDescent="0.25">
      <c r="A14" s="11" t="s">
        <v>14</v>
      </c>
      <c r="B14" s="11"/>
      <c r="C14" s="9">
        <f>B13-C13</f>
        <v>20697.650000000023</v>
      </c>
    </row>
    <row r="15" spans="1:4" ht="18.75" customHeight="1" x14ac:dyDescent="0.25">
      <c r="A15" s="7" t="s">
        <v>15</v>
      </c>
      <c r="B15" s="14"/>
      <c r="C15" s="15"/>
    </row>
    <row r="16" spans="1:4" ht="15.75" x14ac:dyDescent="0.25">
      <c r="A16" s="16" t="s">
        <v>16</v>
      </c>
      <c r="B16" s="17"/>
      <c r="C16" s="9">
        <f>'[3]2021'!$E$40</f>
        <v>-18974.721055114176</v>
      </c>
    </row>
    <row r="17" spans="1:3" ht="31.5" x14ac:dyDescent="0.25">
      <c r="A17" s="18" t="s">
        <v>17</v>
      </c>
      <c r="B17" s="18"/>
      <c r="C17" s="13">
        <v>28184.18</v>
      </c>
    </row>
    <row r="18" spans="1:3" x14ac:dyDescent="0.25">
      <c r="A18" s="3" t="s">
        <v>18</v>
      </c>
      <c r="B18" s="3"/>
      <c r="C18" s="9">
        <f>[4]сводный!$Z$30</f>
        <v>12850.987445344377</v>
      </c>
    </row>
    <row r="19" spans="1:3" x14ac:dyDescent="0.25">
      <c r="A19" s="3" t="s">
        <v>19</v>
      </c>
      <c r="B19" s="3"/>
      <c r="C19" s="9">
        <f>C18*0.302</f>
        <v>3880.9982084940016</v>
      </c>
    </row>
    <row r="20" spans="1:3" x14ac:dyDescent="0.25">
      <c r="A20" s="3" t="s">
        <v>20</v>
      </c>
      <c r="B20" s="3"/>
      <c r="C20" s="9">
        <f>[4]сводный!$Q$30</f>
        <v>11220</v>
      </c>
    </row>
    <row r="21" spans="1:3" ht="47.25" x14ac:dyDescent="0.25">
      <c r="A21" s="18" t="s">
        <v>21</v>
      </c>
      <c r="B21" s="18"/>
      <c r="C21" s="13">
        <v>51791.74</v>
      </c>
    </row>
    <row r="22" spans="1:3" x14ac:dyDescent="0.25">
      <c r="A22" s="3" t="s">
        <v>18</v>
      </c>
      <c r="B22" s="3"/>
      <c r="C22" s="9">
        <f>[4]сводный!$AA$30</f>
        <v>30046.778882163082</v>
      </c>
    </row>
    <row r="23" spans="1:3" x14ac:dyDescent="0.25">
      <c r="A23" s="3" t="s">
        <v>19</v>
      </c>
      <c r="B23" s="3"/>
      <c r="C23" s="9">
        <f>C22*0.302</f>
        <v>9074.1272224132499</v>
      </c>
    </row>
    <row r="24" spans="1:3" x14ac:dyDescent="0.25">
      <c r="A24" s="3" t="s">
        <v>22</v>
      </c>
      <c r="B24" s="3"/>
      <c r="C24" s="9">
        <f>[4]сводный!$O$30</f>
        <v>8424.36</v>
      </c>
    </row>
    <row r="25" spans="1:3" x14ac:dyDescent="0.25">
      <c r="A25" s="3" t="s">
        <v>23</v>
      </c>
      <c r="B25" s="3"/>
      <c r="C25" s="9">
        <f>[4]сводный!$R$30</f>
        <v>4215</v>
      </c>
    </row>
    <row r="26" spans="1:3" ht="31.5" x14ac:dyDescent="0.25">
      <c r="A26" s="18" t="s">
        <v>24</v>
      </c>
      <c r="B26" s="18"/>
      <c r="C26" s="13">
        <v>8552.1299999999992</v>
      </c>
    </row>
    <row r="27" spans="1:3" x14ac:dyDescent="0.25">
      <c r="A27" s="3" t="s">
        <v>25</v>
      </c>
      <c r="B27" s="3"/>
      <c r="C27" s="9">
        <f>[4]сводный!$L$30+[4]сводный!$M$30</f>
        <v>8478.4261375700025</v>
      </c>
    </row>
    <row r="28" spans="1:3" x14ac:dyDescent="0.25">
      <c r="A28" s="3" t="s">
        <v>26</v>
      </c>
      <c r="B28" s="3"/>
      <c r="C28" s="9">
        <f>[4]сводный!$K$30</f>
        <v>73.701236221910975</v>
      </c>
    </row>
    <row r="29" spans="1:3" ht="21.4" customHeight="1" x14ac:dyDescent="0.25">
      <c r="A29" s="18" t="s">
        <v>27</v>
      </c>
      <c r="B29" s="18"/>
      <c r="C29" s="13">
        <f>SUM(C30:C33)</f>
        <v>23344.343977955054</v>
      </c>
    </row>
    <row r="30" spans="1:3" x14ac:dyDescent="0.25">
      <c r="A30" s="3" t="s">
        <v>28</v>
      </c>
      <c r="B30" s="3"/>
      <c r="C30" s="9">
        <f>[4]сводный!$E$30</f>
        <v>291.76492637476406</v>
      </c>
    </row>
    <row r="31" spans="1:3" x14ac:dyDescent="0.25">
      <c r="A31" s="11" t="s">
        <v>29</v>
      </c>
      <c r="B31" s="11"/>
      <c r="C31" s="9">
        <f>[4]сводный!$U$30</f>
        <v>17782.03</v>
      </c>
    </row>
    <row r="32" spans="1:3" x14ac:dyDescent="0.25">
      <c r="A32" s="11" t="s">
        <v>30</v>
      </c>
      <c r="B32" s="11"/>
      <c r="C32" s="9">
        <f>[4]сводный!$D$30</f>
        <v>3124.5804976554409</v>
      </c>
    </row>
    <row r="33" spans="1:4" x14ac:dyDescent="0.25">
      <c r="A33" s="11" t="s">
        <v>31</v>
      </c>
      <c r="B33" s="11"/>
      <c r="C33" s="9">
        <f>[4]сводный!$AC$30</f>
        <v>2145.9685539248526</v>
      </c>
    </row>
    <row r="34" spans="1:4" x14ac:dyDescent="0.25">
      <c r="A34" s="3"/>
      <c r="B34" s="3"/>
      <c r="C34" s="20"/>
    </row>
    <row r="35" spans="1:4" ht="15.75" x14ac:dyDescent="0.25">
      <c r="A35" s="12" t="s">
        <v>32</v>
      </c>
      <c r="B35" s="12"/>
      <c r="C35" s="13">
        <v>33678.660000000003</v>
      </c>
      <c r="D35" s="10"/>
    </row>
    <row r="36" spans="1:4" x14ac:dyDescent="0.25">
      <c r="A36" s="3"/>
      <c r="B36" s="3"/>
      <c r="C36" s="20"/>
    </row>
    <row r="37" spans="1:4" x14ac:dyDescent="0.25">
      <c r="A37" s="12" t="s">
        <v>33</v>
      </c>
      <c r="B37" s="12"/>
      <c r="C37" s="13">
        <f>C17+C21+C26+C29+C35</f>
        <v>145551.05397795507</v>
      </c>
    </row>
    <row r="38" spans="1:4" x14ac:dyDescent="0.25">
      <c r="A38" s="21"/>
      <c r="B38" s="21"/>
      <c r="C38" s="19"/>
    </row>
    <row r="39" spans="1:4" x14ac:dyDescent="0.25">
      <c r="A39" s="21" t="s">
        <v>34</v>
      </c>
      <c r="B39" s="21"/>
      <c r="C39" s="19">
        <f>C13-C37</f>
        <v>9529.5260220449127</v>
      </c>
    </row>
    <row r="40" spans="1:4" ht="15.75" x14ac:dyDescent="0.25">
      <c r="A40" s="16" t="s">
        <v>35</v>
      </c>
      <c r="B40" s="17"/>
      <c r="C40" s="19">
        <f>C16+C39</f>
        <v>-9445.1950330692634</v>
      </c>
    </row>
    <row r="41" spans="1:4" ht="15.75" x14ac:dyDescent="0.25">
      <c r="A41" s="23"/>
      <c r="B41" s="24"/>
      <c r="C41" s="24"/>
    </row>
    <row r="42" spans="1:4" x14ac:dyDescent="0.25">
      <c r="A42" s="22" t="s">
        <v>36</v>
      </c>
      <c r="B42" s="22"/>
      <c r="C42" s="25"/>
    </row>
    <row r="44" spans="1:4" x14ac:dyDescent="0.25">
      <c r="A44" s="26"/>
      <c r="B44" s="26"/>
      <c r="C44" s="27"/>
    </row>
    <row r="45" spans="1:4" x14ac:dyDescent="0.25">
      <c r="A45" s="26"/>
      <c r="B45" s="26"/>
      <c r="C45" s="27"/>
    </row>
    <row r="46" spans="1:4" x14ac:dyDescent="0.25">
      <c r="A46" s="26"/>
      <c r="B46" s="26"/>
      <c r="C46" s="27"/>
    </row>
    <row r="47" spans="1:4" x14ac:dyDescent="0.25">
      <c r="A47" s="26"/>
      <c r="B47" s="26"/>
      <c r="C47" s="27"/>
    </row>
    <row r="48" spans="1:4" x14ac:dyDescent="0.25">
      <c r="A48" s="26"/>
      <c r="B48" s="26"/>
      <c r="C48" s="27"/>
    </row>
    <row r="49" spans="1:3" x14ac:dyDescent="0.25">
      <c r="C49" s="27"/>
    </row>
    <row r="50" spans="1:3" ht="13.9" customHeight="1" x14ac:dyDescent="0.25"/>
    <row r="52" spans="1:3" x14ac:dyDescent="0.25">
      <c r="A52" s="26"/>
      <c r="B52" s="26"/>
      <c r="C52" s="27"/>
    </row>
    <row r="53" spans="1:3" x14ac:dyDescent="0.25">
      <c r="A53" s="26"/>
      <c r="B53" s="26"/>
      <c r="C53" s="27"/>
    </row>
    <row r="54" spans="1:3" x14ac:dyDescent="0.25">
      <c r="A54" s="26"/>
      <c r="B54" s="26"/>
      <c r="C54" s="27"/>
    </row>
    <row r="55" spans="1:3" x14ac:dyDescent="0.25">
      <c r="A55" s="26"/>
      <c r="B55" s="26"/>
      <c r="C55" s="27"/>
    </row>
    <row r="56" spans="1:3" x14ac:dyDescent="0.25">
      <c r="A56" s="26"/>
      <c r="B56" s="26"/>
      <c r="C56" s="27"/>
    </row>
    <row r="57" spans="1:3" x14ac:dyDescent="0.25">
      <c r="C57" s="27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2023-03-16T11:09:21Z</dcterms:modified>
</cp:coreProperties>
</file>