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905E7D86-9375-418D-BA57-F5E5FA273F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29" i="1"/>
  <c r="C28" i="1"/>
  <c r="C26" i="1"/>
  <c r="C25" i="1"/>
  <c r="C24" i="1"/>
  <c r="C22" i="1"/>
  <c r="C20" i="1"/>
  <c r="C19" i="1"/>
  <c r="C17" i="1"/>
  <c r="C15" i="1"/>
  <c r="B11" i="1"/>
  <c r="C10" i="1"/>
  <c r="B10" i="1"/>
  <c r="C9" i="1"/>
  <c r="B9" i="1"/>
  <c r="C6" i="1"/>
  <c r="C30" i="1" l="1"/>
  <c r="B12" i="1"/>
  <c r="C12" i="1"/>
  <c r="C18" i="1"/>
  <c r="C23" i="1"/>
  <c r="C21" i="1" s="1"/>
  <c r="C13" i="1" l="1"/>
  <c r="C38" i="1"/>
  <c r="C40" i="1" s="1"/>
  <c r="C41" i="1" s="1"/>
</calcChain>
</file>

<file path=xl/sharedStrings.xml><?xml version="1.0" encoding="utf-8"?>
<sst xmlns="http://schemas.openxmlformats.org/spreadsheetml/2006/main" count="40" uniqueCount="37">
  <si>
    <t>ООО "Мобильная аварийно-ремонтная служба"</t>
  </si>
  <si>
    <t>Годовой отчет о расходовании средств по МКД</t>
  </si>
  <si>
    <t>п. Ивня, ул. Калинина 7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</si>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</sst>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2322EDD0-D160-4859-B26F-1E972DE0AC52}"/>
    <cellStyle name="Обычный 3" xfId="2" xr:uid="{3337F157-9F0B-4546-91C1-2CEB97F3B098}"/>
    <cellStyle name="Финансовый 2" xfId="3" xr:uid="{73AE491E-7EED-44E3-85D7-81D1CCDF0B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33">
          <cell r="C33">
            <v>1166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37">
          <cell r="AC37">
            <v>182300.28</v>
          </cell>
          <cell r="AD37">
            <v>178153.46</v>
          </cell>
        </row>
      </sheetData>
      <sheetData sheetId="1">
        <row r="3">
          <cell r="AA3">
            <v>6578.04</v>
          </cell>
        </row>
        <row r="37">
          <cell r="AA37">
            <v>6124.5800000000008</v>
          </cell>
          <cell r="AB37">
            <v>6279.3600000000006</v>
          </cell>
        </row>
      </sheetData>
      <sheetData sheetId="2">
        <row r="5">
          <cell r="D5">
            <v>3600</v>
          </cell>
        </row>
        <row r="37">
          <cell r="D37">
            <v>3600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43">
          <cell r="E43">
            <v>-47824.085776682798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33">
          <cell r="D33">
            <v>4277.2679666280974</v>
          </cell>
          <cell r="E33">
            <v>399.39978320443339</v>
          </cell>
          <cell r="F33">
            <v>317.85338286340658</v>
          </cell>
          <cell r="G33">
            <v>3133.4</v>
          </cell>
          <cell r="H33">
            <v>649.12</v>
          </cell>
          <cell r="I33">
            <v>43.086779124292065</v>
          </cell>
          <cell r="K33">
            <v>100.89032336642104</v>
          </cell>
          <cell r="L33">
            <v>11545.833011790803</v>
          </cell>
          <cell r="M33">
            <v>60.365181170452466</v>
          </cell>
          <cell r="O33">
            <v>9828.2999999999993</v>
          </cell>
          <cell r="Q33">
            <v>13770</v>
          </cell>
          <cell r="R33">
            <v>5247</v>
          </cell>
          <cell r="U33">
            <v>5063.6400000000003</v>
          </cell>
          <cell r="Z33">
            <v>17591.838962304366</v>
          </cell>
          <cell r="AA33">
            <v>41131.321439619998</v>
          </cell>
          <cell r="AC33">
            <v>2937.6367675537422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topLeftCell="A13" workbookViewId="0">
      <selection activeCell="E39" sqref="E39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30" t="s">
        <v>1</v>
      </c>
      <c r="B2" s="30"/>
      <c r="C2" s="30"/>
    </row>
    <row r="3" spans="1:4" ht="18.2" customHeight="1" x14ac:dyDescent="0.25">
      <c r="A3" s="30" t="s">
        <v>2</v>
      </c>
      <c r="B3" s="30"/>
      <c r="C3" s="30"/>
    </row>
    <row r="4" spans="1:4" x14ac:dyDescent="0.25">
      <c r="A4" s="31" t="s">
        <v>3</v>
      </c>
      <c r="B4" s="31"/>
      <c r="C4" s="31"/>
    </row>
    <row r="5" spans="1:4" x14ac:dyDescent="0.25">
      <c r="A5" s="2" t="s">
        <v>4</v>
      </c>
      <c r="B5" s="2"/>
      <c r="C5" s="29"/>
    </row>
    <row r="6" spans="1:4" ht="30" customHeight="1" x14ac:dyDescent="0.25">
      <c r="A6" s="3" t="s">
        <v>5</v>
      </c>
      <c r="B6" s="3"/>
      <c r="C6" s="4">
        <f>[1]сводный!$C$33</f>
        <v>1166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[2]сод.жилья!$AC$37</f>
        <v>182300.28</v>
      </c>
      <c r="C9" s="9">
        <f>[2]сод.жилья!$AD$37</f>
        <v>178153.46</v>
      </c>
      <c r="D9" s="10"/>
    </row>
    <row r="10" spans="1:4" ht="15.75" x14ac:dyDescent="0.25">
      <c r="A10" s="3" t="s">
        <v>10</v>
      </c>
      <c r="B10" s="9">
        <f>[2]одн!$AA$37</f>
        <v>6124.5800000000008</v>
      </c>
      <c r="C10" s="9">
        <f>[2]одн!$AB$37</f>
        <v>6279.3600000000006</v>
      </c>
      <c r="D10" s="10"/>
    </row>
    <row r="11" spans="1:4" x14ac:dyDescent="0.25">
      <c r="A11" s="11" t="s">
        <v>11</v>
      </c>
      <c r="B11" s="9">
        <f>[2]оборуд!$D$37</f>
        <v>3600</v>
      </c>
      <c r="C11" s="9">
        <v>3600</v>
      </c>
    </row>
    <row r="12" spans="1:4" x14ac:dyDescent="0.25">
      <c r="A12" s="12" t="s">
        <v>12</v>
      </c>
      <c r="B12" s="13">
        <f>SUM(B9:B11)</f>
        <v>192024.86</v>
      </c>
      <c r="C12" s="13">
        <f>SUM(C9:C11)</f>
        <v>188032.82</v>
      </c>
    </row>
    <row r="13" spans="1:4" ht="15.95" customHeight="1" x14ac:dyDescent="0.25">
      <c r="A13" s="11" t="s">
        <v>13</v>
      </c>
      <c r="B13" s="11"/>
      <c r="C13" s="9">
        <f>B12-C12</f>
        <v>3992.039999999979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'[3]2021'!$E$43</f>
        <v>-47824.085776682798</v>
      </c>
    </row>
    <row r="16" spans="1:4" ht="31.5" x14ac:dyDescent="0.25">
      <c r="A16" s="18" t="s">
        <v>16</v>
      </c>
      <c r="B16" s="18"/>
      <c r="C16" s="13">
        <v>40125.83</v>
      </c>
    </row>
    <row r="17" spans="1:4" x14ac:dyDescent="0.25">
      <c r="A17" s="3" t="s">
        <v>17</v>
      </c>
      <c r="B17" s="3"/>
      <c r="C17" s="9">
        <f>[4]сводный!$Z$33</f>
        <v>17591.838962304366</v>
      </c>
    </row>
    <row r="18" spans="1:4" x14ac:dyDescent="0.25">
      <c r="A18" s="3" t="s">
        <v>18</v>
      </c>
      <c r="B18" s="3"/>
      <c r="C18" s="9">
        <f>C17*0.302</f>
        <v>5312.7353666159179</v>
      </c>
    </row>
    <row r="19" spans="1:4" x14ac:dyDescent="0.25">
      <c r="A19" s="3" t="s">
        <v>19</v>
      </c>
      <c r="B19" s="3"/>
      <c r="C19" s="9">
        <f>[4]сводный!$F$33+[4]сводный!$G$33</f>
        <v>3451.2533828634068</v>
      </c>
    </row>
    <row r="20" spans="1:4" x14ac:dyDescent="0.25">
      <c r="A20" s="3" t="s">
        <v>20</v>
      </c>
      <c r="B20" s="3"/>
      <c r="C20" s="9">
        <f>[4]сводный!$Q$33</f>
        <v>13770</v>
      </c>
    </row>
    <row r="21" spans="1:4" ht="47.25" x14ac:dyDescent="0.25">
      <c r="A21" s="18" t="s">
        <v>21</v>
      </c>
      <c r="B21" s="18"/>
      <c r="C21" s="13">
        <f>SUM(C22:C26)</f>
        <v>69320.487293509534</v>
      </c>
    </row>
    <row r="22" spans="1:4" x14ac:dyDescent="0.25">
      <c r="A22" s="3" t="s">
        <v>17</v>
      </c>
      <c r="B22" s="3"/>
      <c r="C22" s="9">
        <f>[4]сводный!$AA$33</f>
        <v>41131.321439619998</v>
      </c>
    </row>
    <row r="23" spans="1:4" x14ac:dyDescent="0.25">
      <c r="A23" s="3" t="s">
        <v>18</v>
      </c>
      <c r="B23" s="3"/>
      <c r="C23" s="9">
        <f>C22*0.302</f>
        <v>12421.659074765239</v>
      </c>
    </row>
    <row r="24" spans="1:4" x14ac:dyDescent="0.25">
      <c r="A24" s="3" t="s">
        <v>19</v>
      </c>
      <c r="B24" s="3"/>
      <c r="C24" s="9">
        <f>[4]сводный!$H$33+[4]сводный!$I$33</f>
        <v>692.2067791242921</v>
      </c>
      <c r="D24" s="19"/>
    </row>
    <row r="25" spans="1:4" x14ac:dyDescent="0.25">
      <c r="A25" s="3" t="s">
        <v>22</v>
      </c>
      <c r="B25" s="3"/>
      <c r="C25" s="9">
        <f>[4]сводный!$O$33</f>
        <v>9828.2999999999993</v>
      </c>
    </row>
    <row r="26" spans="1:4" x14ac:dyDescent="0.25">
      <c r="A26" s="3" t="s">
        <v>23</v>
      </c>
      <c r="B26" s="3"/>
      <c r="C26" s="9">
        <f>[4]сводный!$R$33</f>
        <v>5247</v>
      </c>
    </row>
    <row r="27" spans="1:4" ht="31.5" x14ac:dyDescent="0.25">
      <c r="A27" s="18" t="s">
        <v>24</v>
      </c>
      <c r="B27" s="18"/>
      <c r="C27" s="13">
        <v>11707.09</v>
      </c>
    </row>
    <row r="28" spans="1:4" x14ac:dyDescent="0.25">
      <c r="A28" s="3" t="s">
        <v>25</v>
      </c>
      <c r="B28" s="3"/>
      <c r="C28" s="9">
        <f>[4]сводный!$L$33+[4]сводный!$M$33</f>
        <v>11606.198192961256</v>
      </c>
    </row>
    <row r="29" spans="1:4" x14ac:dyDescent="0.25">
      <c r="A29" s="3" t="s">
        <v>26</v>
      </c>
      <c r="B29" s="3"/>
      <c r="C29" s="9">
        <f>[4]сводный!$K$33</f>
        <v>100.89032336642104</v>
      </c>
    </row>
    <row r="30" spans="1:4" ht="21.4" customHeight="1" x14ac:dyDescent="0.25">
      <c r="A30" s="18" t="s">
        <v>27</v>
      </c>
      <c r="B30" s="18"/>
      <c r="C30" s="13">
        <f>SUM(C31:C34)</f>
        <v>12677.944517386273</v>
      </c>
    </row>
    <row r="31" spans="1:4" x14ac:dyDescent="0.25">
      <c r="A31" s="3" t="s">
        <v>28</v>
      </c>
      <c r="B31" s="3"/>
      <c r="C31" s="9">
        <f>[4]сводный!$E$33</f>
        <v>399.39978320443339</v>
      </c>
    </row>
    <row r="32" spans="1:4" x14ac:dyDescent="0.25">
      <c r="A32" s="11" t="s">
        <v>29</v>
      </c>
      <c r="B32" s="11"/>
      <c r="C32" s="9">
        <f>[4]сводный!$U$33</f>
        <v>5063.6400000000003</v>
      </c>
    </row>
    <row r="33" spans="1:4" x14ac:dyDescent="0.25">
      <c r="A33" s="11" t="s">
        <v>30</v>
      </c>
      <c r="B33" s="11"/>
      <c r="C33" s="9">
        <f>[4]сводный!$D$33</f>
        <v>4277.2679666280974</v>
      </c>
    </row>
    <row r="34" spans="1:4" x14ac:dyDescent="0.25">
      <c r="A34" s="11" t="s">
        <v>31</v>
      </c>
      <c r="B34" s="11"/>
      <c r="C34" s="9">
        <f>[4]сводный!$AC$33</f>
        <v>2937.6367675537422</v>
      </c>
    </row>
    <row r="35" spans="1:4" x14ac:dyDescent="0.25">
      <c r="A35" s="3"/>
      <c r="B35" s="3"/>
      <c r="C35" s="21"/>
    </row>
    <row r="36" spans="1:4" ht="15.75" x14ac:dyDescent="0.25">
      <c r="A36" s="12" t="s">
        <v>32</v>
      </c>
      <c r="B36" s="12"/>
      <c r="C36" s="13">
        <v>40024.71</v>
      </c>
      <c r="D36" s="10"/>
    </row>
    <row r="37" spans="1:4" x14ac:dyDescent="0.25">
      <c r="A37" s="3"/>
      <c r="B37" s="3"/>
      <c r="C37" s="21"/>
    </row>
    <row r="38" spans="1:4" x14ac:dyDescent="0.25">
      <c r="A38" s="12" t="s">
        <v>33</v>
      </c>
      <c r="B38" s="12"/>
      <c r="C38" s="13">
        <f>C16+C21+C27+C30+C36</f>
        <v>173856.0618108958</v>
      </c>
    </row>
    <row r="39" spans="1:4" x14ac:dyDescent="0.25">
      <c r="A39" s="22"/>
      <c r="B39" s="22"/>
      <c r="C39" s="20"/>
    </row>
    <row r="40" spans="1:4" x14ac:dyDescent="0.25">
      <c r="A40" s="22" t="s">
        <v>34</v>
      </c>
      <c r="B40" s="22"/>
      <c r="C40" s="20">
        <f>C12-C38</f>
        <v>14176.758189104206</v>
      </c>
    </row>
    <row r="41" spans="1:4" ht="15.75" x14ac:dyDescent="0.25">
      <c r="A41" s="16" t="s">
        <v>35</v>
      </c>
      <c r="B41" s="17"/>
      <c r="C41" s="20">
        <f>C15+C40</f>
        <v>-33647.327587578591</v>
      </c>
    </row>
    <row r="42" spans="1:4" ht="15.75" x14ac:dyDescent="0.25">
      <c r="A42" s="24"/>
      <c r="B42" s="25"/>
      <c r="C42" s="25"/>
    </row>
    <row r="43" spans="1:4" x14ac:dyDescent="0.25">
      <c r="A43" s="23" t="s">
        <v>36</v>
      </c>
      <c r="B43" s="23"/>
      <c r="C43" s="26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C50" s="28"/>
    </row>
    <row r="51" spans="1:3" ht="13.9" customHeight="1" x14ac:dyDescent="0.25"/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C58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2023-03-16T11:20:57Z</dcterms:modified>
</cp:coreProperties>
</file>