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F58B9A99-FBBA-491C-8B9E-0330320768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0" i="1"/>
  <c r="C29" i="1"/>
  <c r="C27" i="1"/>
  <c r="C26" i="1"/>
  <c r="C25" i="1"/>
  <c r="C23" i="1"/>
  <c r="C24" i="1" s="1"/>
  <c r="C21" i="1"/>
  <c r="C20" i="1"/>
  <c r="C19" i="1"/>
  <c r="C17" i="1"/>
  <c r="C18" i="1" s="1"/>
  <c r="C15" i="1"/>
  <c r="B11" i="1"/>
  <c r="C10" i="1"/>
  <c r="B10" i="1"/>
  <c r="C9" i="1"/>
  <c r="B9" i="1"/>
  <c r="C6" i="1"/>
  <c r="C22" i="1" l="1"/>
  <c r="B12" i="1"/>
  <c r="C31" i="1"/>
  <c r="C12" i="1"/>
  <c r="C13" i="1" l="1"/>
  <c r="C41" i="1"/>
  <c r="C42" i="1" s="1"/>
</calcChain>
</file>

<file path=xl/sharedStrings.xml><?xml version="1.0" encoding="utf-8"?>
<sst xmlns="http://schemas.openxmlformats.org/spreadsheetml/2006/main" count="41" uniqueCount="38">
  <si>
    <t>ООО "Мобильная аварийно-ремонтная служба"</t>
  </si>
  <si>
    <t>Годовой отчет о расходовании средств по МКД</t>
  </si>
  <si>
    <t>п. Ивня, пер. Гагаринский 34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</si>
  <si>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</si>
  <si>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</si>
  <si>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</si>
  <si>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</si>
  <si>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</si>
  <si>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</si>
  <si>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</si>
  <si>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</si>
  <si>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</si>
  <si>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</si>
  <si>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</si>
  <si>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</si>
  <si>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</si>
  <si>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</si>
  <si>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</si>
  <si>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</si>
  <si>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</si>
  <si>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</si>
  <si>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Косметический ремонт  подъездов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</si>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</sst>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F23C63C1-6B22-4719-8DDA-4CDD39694863}"/>
    <cellStyle name="Обычный 3" xfId="2" xr:uid="{443296BC-0570-468D-BEDC-A049C3F0A1A0}"/>
    <cellStyle name="Финансовый 2" xfId="3" xr:uid="{49FBD8A7-B48D-4710-AEAA-A45177712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6">
          <cell r="C6">
            <v>1312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  <sheetName val="Лист1"/>
    </sheetNames>
    <sheetDataSet>
      <sheetData sheetId="0">
        <row r="3">
          <cell r="AC3">
            <v>194746.76</v>
          </cell>
        </row>
        <row r="5">
          <cell r="AC5">
            <v>197678.95999999996</v>
          </cell>
          <cell r="AD5">
            <v>180224.25999999998</v>
          </cell>
        </row>
      </sheetData>
      <sheetData sheetId="1">
        <row r="3">
          <cell r="AA3">
            <v>6578.04</v>
          </cell>
        </row>
        <row r="5">
          <cell r="AA5">
            <v>7364.3</v>
          </cell>
          <cell r="AB5">
            <v>6984.1</v>
          </cell>
        </row>
      </sheetData>
      <sheetData sheetId="2">
        <row r="3">
          <cell r="D3"/>
        </row>
        <row r="5">
          <cell r="D5">
            <v>3600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16">
          <cell r="E16">
            <v>-20703.300293479988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6">
          <cell r="D6">
            <v>4672.371533036965</v>
          </cell>
          <cell r="E6">
            <v>436.29349199196156</v>
          </cell>
          <cell r="F6">
            <v>347.21441568722975</v>
          </cell>
          <cell r="G6">
            <v>35838</v>
          </cell>
          <cell r="H6">
            <v>302</v>
          </cell>
          <cell r="I6">
            <v>47.066829060349555</v>
          </cell>
          <cell r="K6">
            <v>110.20985323670909</v>
          </cell>
          <cell r="L6">
            <v>12612.35487474436</v>
          </cell>
          <cell r="M6">
            <v>65.941286888740024</v>
          </cell>
          <cell r="O6">
            <v>5262.26</v>
          </cell>
          <cell r="Q6">
            <v>13770</v>
          </cell>
          <cell r="R6">
            <v>7120</v>
          </cell>
          <cell r="T6">
            <v>41269.902796455135</v>
          </cell>
          <cell r="U6">
            <v>8768.2900000000009</v>
          </cell>
          <cell r="Z6">
            <v>19216.847815601974</v>
          </cell>
          <cell r="AA6">
            <v>44930.740114974724</v>
          </cell>
          <cell r="AC6">
            <v>3208.9947401498084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22" workbookViewId="0">
      <selection activeCell="E14" sqref="E14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[1]сводный!$C$6</f>
        <v>1312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[2]сод.жилья!$AC$5</f>
        <v>197678.95999999996</v>
      </c>
      <c r="C9" s="9">
        <f>[2]сод.жилья!$AD$5</f>
        <v>180224.25999999998</v>
      </c>
      <c r="D9" s="10"/>
    </row>
    <row r="10" spans="1:4" ht="15.75" x14ac:dyDescent="0.25">
      <c r="A10" s="3" t="s">
        <v>10</v>
      </c>
      <c r="B10" s="9">
        <f>[2]одн!$AA$5</f>
        <v>7364.3</v>
      </c>
      <c r="C10" s="9">
        <f>[2]одн!$AB$5</f>
        <v>6984.1</v>
      </c>
      <c r="D10" s="10"/>
    </row>
    <row r="11" spans="1:4" x14ac:dyDescent="0.25">
      <c r="A11" s="11" t="s">
        <v>11</v>
      </c>
      <c r="B11" s="9">
        <f>[2]оборуд!$D$5</f>
        <v>3600</v>
      </c>
      <c r="C11" s="9">
        <v>3600</v>
      </c>
    </row>
    <row r="12" spans="1:4" x14ac:dyDescent="0.25">
      <c r="A12" s="12" t="s">
        <v>12</v>
      </c>
      <c r="B12" s="13">
        <f>SUM(B9:B11)</f>
        <v>208643.25999999995</v>
      </c>
      <c r="C12" s="13">
        <f>SUM(C9:C11)</f>
        <v>190808.36</v>
      </c>
    </row>
    <row r="13" spans="1:4" ht="15.95" customHeight="1" x14ac:dyDescent="0.25">
      <c r="A13" s="11" t="s">
        <v>13</v>
      </c>
      <c r="B13" s="11"/>
      <c r="C13" s="9">
        <f>B12-C12</f>
        <v>17834.899999999965</v>
      </c>
    </row>
    <row r="14" spans="1:4" ht="18.75" customHeight="1" x14ac:dyDescent="0.25">
      <c r="A14" s="7" t="s">
        <v>14</v>
      </c>
      <c r="B14" s="14"/>
      <c r="C14" s="15"/>
    </row>
    <row r="15" spans="1:4" ht="15.75" x14ac:dyDescent="0.25">
      <c r="A15" s="16" t="s">
        <v>15</v>
      </c>
      <c r="B15" s="17"/>
      <c r="C15" s="9">
        <f>'[3]2021'!$E$16</f>
        <v>-20703.300293479988</v>
      </c>
    </row>
    <row r="16" spans="1:4" ht="31.5" x14ac:dyDescent="0.25">
      <c r="A16" s="18" t="s">
        <v>16</v>
      </c>
      <c r="B16" s="18"/>
      <c r="C16" s="13">
        <v>116245.45</v>
      </c>
    </row>
    <row r="17" spans="1:4" x14ac:dyDescent="0.25">
      <c r="A17" s="3" t="s">
        <v>17</v>
      </c>
      <c r="B17" s="3"/>
      <c r="C17" s="9">
        <f>[4]сводный!$Z$6</f>
        <v>19216.847815601974</v>
      </c>
    </row>
    <row r="18" spans="1:4" x14ac:dyDescent="0.25">
      <c r="A18" s="3" t="s">
        <v>18</v>
      </c>
      <c r="B18" s="3"/>
      <c r="C18" s="9">
        <f>C17*0.302</f>
        <v>5803.4880403117959</v>
      </c>
    </row>
    <row r="19" spans="1:4" x14ac:dyDescent="0.25">
      <c r="A19" s="3" t="s">
        <v>19</v>
      </c>
      <c r="B19" s="3"/>
      <c r="C19" s="9">
        <f>[4]сводный!$F$6+[4]сводный!$G$6</f>
        <v>36185.214415687231</v>
      </c>
    </row>
    <row r="20" spans="1:4" x14ac:dyDescent="0.25">
      <c r="A20" s="3" t="s">
        <v>20</v>
      </c>
      <c r="B20" s="3"/>
      <c r="C20" s="9">
        <f>[4]сводный!$Q$6</f>
        <v>13770</v>
      </c>
    </row>
    <row r="21" spans="1:4" x14ac:dyDescent="0.25">
      <c r="A21" s="3" t="s">
        <v>21</v>
      </c>
      <c r="B21" s="3"/>
      <c r="C21" s="9">
        <f>[4]сводный!$T$6</f>
        <v>41269.902796455135</v>
      </c>
    </row>
    <row r="22" spans="1:4" ht="47.25" x14ac:dyDescent="0.25">
      <c r="A22" s="18" t="s">
        <v>22</v>
      </c>
      <c r="B22" s="18"/>
      <c r="C22" s="13">
        <f>SUM(C23:C27)</f>
        <v>71231.150458757445</v>
      </c>
    </row>
    <row r="23" spans="1:4" x14ac:dyDescent="0.25">
      <c r="A23" s="3" t="s">
        <v>17</v>
      </c>
      <c r="B23" s="3"/>
      <c r="C23" s="9">
        <f>[4]сводный!$AA$6</f>
        <v>44930.740114974724</v>
      </c>
    </row>
    <row r="24" spans="1:4" x14ac:dyDescent="0.25">
      <c r="A24" s="3" t="s">
        <v>18</v>
      </c>
      <c r="B24" s="3"/>
      <c r="C24" s="9">
        <f>C23*0.302</f>
        <v>13569.083514722366</v>
      </c>
    </row>
    <row r="25" spans="1:4" x14ac:dyDescent="0.25">
      <c r="A25" s="3" t="s">
        <v>19</v>
      </c>
      <c r="B25" s="3"/>
      <c r="C25" s="9">
        <f>[4]сводный!$H$6+[4]сводный!$I$6</f>
        <v>349.06682906034956</v>
      </c>
      <c r="D25" s="19"/>
    </row>
    <row r="26" spans="1:4" x14ac:dyDescent="0.25">
      <c r="A26" s="3" t="s">
        <v>23</v>
      </c>
      <c r="B26" s="3"/>
      <c r="C26" s="9">
        <f>[4]сводный!$O$6</f>
        <v>5262.26</v>
      </c>
    </row>
    <row r="27" spans="1:4" x14ac:dyDescent="0.25">
      <c r="A27" s="3" t="s">
        <v>24</v>
      </c>
      <c r="B27" s="3"/>
      <c r="C27" s="9">
        <f>[4]сводный!$R$6</f>
        <v>7120</v>
      </c>
    </row>
    <row r="28" spans="1:4" ht="31.5" x14ac:dyDescent="0.25">
      <c r="A28" s="18" t="s">
        <v>25</v>
      </c>
      <c r="B28" s="18"/>
      <c r="C28" s="13">
        <v>12788.51</v>
      </c>
    </row>
    <row r="29" spans="1:4" x14ac:dyDescent="0.25">
      <c r="A29" s="3" t="s">
        <v>26</v>
      </c>
      <c r="B29" s="3"/>
      <c r="C29" s="9">
        <f>[4]сводный!$L$6+[4]сводный!$M$6</f>
        <v>12678.296161633099</v>
      </c>
    </row>
    <row r="30" spans="1:4" x14ac:dyDescent="0.25">
      <c r="A30" s="3" t="s">
        <v>27</v>
      </c>
      <c r="B30" s="3"/>
      <c r="C30" s="9">
        <f>[4]сводный!$K$6</f>
        <v>110.20985323670909</v>
      </c>
    </row>
    <row r="31" spans="1:4" ht="21.4" customHeight="1" x14ac:dyDescent="0.25">
      <c r="A31" s="18" t="s">
        <v>28</v>
      </c>
      <c r="B31" s="18"/>
      <c r="C31" s="13">
        <f>SUM(C32:C35)</f>
        <v>17085.949765178735</v>
      </c>
    </row>
    <row r="32" spans="1:4" x14ac:dyDescent="0.25">
      <c r="A32" s="3" t="s">
        <v>29</v>
      </c>
      <c r="B32" s="3"/>
      <c r="C32" s="9">
        <f>[4]сводный!$E$6</f>
        <v>436.29349199196156</v>
      </c>
    </row>
    <row r="33" spans="1:4" x14ac:dyDescent="0.25">
      <c r="A33" s="11" t="s">
        <v>30</v>
      </c>
      <c r="B33" s="11"/>
      <c r="C33" s="9">
        <f>[4]сводный!$U$6</f>
        <v>8768.2900000000009</v>
      </c>
    </row>
    <row r="34" spans="1:4" x14ac:dyDescent="0.25">
      <c r="A34" s="11" t="s">
        <v>31</v>
      </c>
      <c r="B34" s="11"/>
      <c r="C34" s="9">
        <f>[4]сводный!$D$6</f>
        <v>4672.371533036965</v>
      </c>
    </row>
    <row r="35" spans="1:4" x14ac:dyDescent="0.25">
      <c r="A35" s="11" t="s">
        <v>32</v>
      </c>
      <c r="B35" s="11"/>
      <c r="C35" s="9">
        <f>[4]сводный!$AC$6</f>
        <v>3208.9947401498084</v>
      </c>
    </row>
    <row r="36" spans="1:4" x14ac:dyDescent="0.25">
      <c r="A36" s="3"/>
      <c r="B36" s="3"/>
      <c r="C36" s="21"/>
    </row>
    <row r="37" spans="1:4" ht="15.75" x14ac:dyDescent="0.25">
      <c r="A37" s="12" t="s">
        <v>33</v>
      </c>
      <c r="B37" s="12"/>
      <c r="C37" s="13">
        <v>47573.64</v>
      </c>
      <c r="D37" s="10"/>
    </row>
    <row r="38" spans="1:4" x14ac:dyDescent="0.25">
      <c r="A38" s="3"/>
      <c r="B38" s="3"/>
      <c r="C38" s="21"/>
    </row>
    <row r="39" spans="1:4" x14ac:dyDescent="0.25">
      <c r="A39" s="12" t="s">
        <v>34</v>
      </c>
      <c r="B39" s="12"/>
      <c r="C39" s="13">
        <v>264924.7</v>
      </c>
    </row>
    <row r="40" spans="1:4" x14ac:dyDescent="0.25">
      <c r="A40" s="22"/>
      <c r="B40" s="22"/>
      <c r="C40" s="20"/>
    </row>
    <row r="41" spans="1:4" x14ac:dyDescent="0.25">
      <c r="A41" s="22" t="s">
        <v>35</v>
      </c>
      <c r="B41" s="22"/>
      <c r="C41" s="20">
        <f>C12-C39</f>
        <v>-74116.340000000026</v>
      </c>
    </row>
    <row r="42" spans="1:4" ht="15.75" x14ac:dyDescent="0.25">
      <c r="A42" s="16" t="s">
        <v>36</v>
      </c>
      <c r="B42" s="17"/>
      <c r="C42" s="20">
        <f>C15+C41</f>
        <v>-94819.640293480013</v>
      </c>
    </row>
    <row r="43" spans="1:4" ht="15.75" x14ac:dyDescent="0.25">
      <c r="A43" s="24"/>
      <c r="B43" s="25"/>
      <c r="C43" s="25"/>
    </row>
    <row r="44" spans="1:4" x14ac:dyDescent="0.25">
      <c r="A44" s="23" t="s">
        <v>37</v>
      </c>
      <c r="B44" s="23"/>
      <c r="C44" s="26"/>
    </row>
    <row r="46" spans="1:4" x14ac:dyDescent="0.25">
      <c r="A46" s="27"/>
      <c r="B46" s="27"/>
      <c r="C46" s="28"/>
    </row>
    <row r="47" spans="1:4" x14ac:dyDescent="0.25">
      <c r="A47" s="27"/>
      <c r="B47" s="27"/>
      <c r="C47" s="28"/>
    </row>
    <row r="48" spans="1:4" x14ac:dyDescent="0.25">
      <c r="A48" s="27"/>
      <c r="B48" s="27"/>
      <c r="C48" s="28"/>
    </row>
    <row r="49" spans="1:3" x14ac:dyDescent="0.25">
      <c r="A49" s="27"/>
      <c r="B49" s="27"/>
      <c r="C49" s="28"/>
    </row>
    <row r="50" spans="1:3" x14ac:dyDescent="0.25">
      <c r="A50" s="27"/>
      <c r="B50" s="27"/>
      <c r="C50" s="28"/>
    </row>
    <row r="51" spans="1:3" x14ac:dyDescent="0.25">
      <c r="C51" s="28"/>
    </row>
    <row r="52" spans="1:3" ht="13.9" customHeight="1" x14ac:dyDescent="0.25"/>
    <row r="54" spans="1:3" x14ac:dyDescent="0.25">
      <c r="A54" s="27"/>
      <c r="B54" s="27"/>
      <c r="C54" s="28"/>
    </row>
    <row r="55" spans="1:3" x14ac:dyDescent="0.25">
      <c r="A55" s="27"/>
      <c r="B55" s="27"/>
      <c r="C55" s="28"/>
    </row>
    <row r="56" spans="1:3" x14ac:dyDescent="0.25">
      <c r="A56" s="27"/>
      <c r="B56" s="27"/>
      <c r="C56" s="28"/>
    </row>
    <row r="57" spans="1:3" x14ac:dyDescent="0.25">
      <c r="A57" s="27"/>
      <c r="B57" s="27"/>
      <c r="C57" s="28"/>
    </row>
    <row r="58" spans="1:3" x14ac:dyDescent="0.25">
      <c r="A58" s="27"/>
      <c r="B58" s="27"/>
      <c r="C58" s="28"/>
    </row>
    <row r="59" spans="1:3" x14ac:dyDescent="0.25">
      <c r="C59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2023-03-16T07:03:24Z</dcterms:modified>
</cp:coreProperties>
</file>