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 firstSheet="1" activeTab="1"/>
  </bookViews>
  <sheets>
    <sheet name="ул.Десницкого д 72." sheetId="28" r:id="rId1"/>
    <sheet name="ул. Мира д. 3" sheetId="58" r:id="rId2"/>
  </sheets>
  <externalReferences>
    <externalReference r:id="rId3"/>
    <externalReference r:id="rId4"/>
  </externalReference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8" l="1"/>
  <c r="C31" i="58"/>
  <c r="C25" i="58"/>
  <c r="C17" i="58"/>
  <c r="C14" i="58"/>
  <c r="C13" i="58"/>
  <c r="B13" i="58"/>
  <c r="C6" i="28"/>
  <c r="C56" i="58" l="1"/>
  <c r="D51" i="28"/>
  <c r="C43" i="28" l="1"/>
  <c r="C42" i="28"/>
  <c r="C41" i="28"/>
  <c r="C40" i="28"/>
  <c r="C39" i="28"/>
  <c r="C37" i="28"/>
  <c r="C35" i="28"/>
  <c r="C34" i="28"/>
  <c r="C32" i="28"/>
  <c r="C33" i="28" s="1"/>
  <c r="C30" i="28"/>
  <c r="C29" i="28"/>
  <c r="C28" i="28"/>
  <c r="C26" i="28"/>
  <c r="C24" i="28"/>
  <c r="C23" i="28"/>
  <c r="C22" i="28"/>
  <c r="C21" i="28"/>
  <c r="C20" i="28"/>
  <c r="C18" i="28"/>
  <c r="C19" i="28" s="1"/>
  <c r="C11" i="28"/>
  <c r="B12" i="28"/>
  <c r="C12" i="28" s="1"/>
  <c r="B11" i="28"/>
  <c r="C9" i="28"/>
  <c r="B9" i="28"/>
  <c r="C38" i="28" l="1"/>
  <c r="C31" i="28"/>
  <c r="C27" i="28"/>
  <c r="C25" i="28" s="1"/>
  <c r="C51" i="28" l="1"/>
  <c r="B13" i="28" l="1"/>
  <c r="C13" i="28"/>
  <c r="C14" i="28" l="1"/>
  <c r="C17" i="28" l="1"/>
  <c r="C44" i="28" l="1"/>
  <c r="C53" i="28" l="1"/>
  <c r="C55" i="28" l="1"/>
  <c r="C56" i="28" s="1"/>
</calcChain>
</file>

<file path=xl/sharedStrings.xml><?xml version="1.0" encoding="utf-8"?>
<sst xmlns="http://schemas.openxmlformats.org/spreadsheetml/2006/main" count="110" uniqueCount="52">
  <si>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</si>
  <si>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</si>
  <si>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</si>
  <si>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</si>
  <si>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</si>
  <si>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</si>
  <si>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</si>
  <si>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</si>
  <si>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</si>
  <si>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</si>
  <si>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</si>
  <si>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</si>
  <si>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</si>
  <si>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</si>
  <si>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</si>
  <si>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</si>
  <si>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</si>
  <si>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</si>
  <si>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</si>
  <si>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</si>
  <si>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</si>
  <si>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</si>
  <si>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</si>
  <si>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</si>
  <si>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</si>
  <si>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</si>
  <si>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</si>
  <si>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</si>
  <si>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</si>
  <si>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</si>
  <si>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</si>
  <si>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</si>
  <si>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</si>
  <si>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</si>
  <si>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</si>
  <si>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</si>
  <si>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</si>
  <si>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</si>
  <si>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</si>
  <si>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</si>
  <si>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</si>
  <si>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</si>
  <si>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</si>
  <si>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</si>
  <si>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</si>
  <si>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</si>
  <si>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</si>
  <si>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72</t>
  </si>
  <si>
    <t>п. Ивня, ул. Мира 3</t>
  </si>
  <si>
    <t xml:space="preserve"> 2023г.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</si>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</sst>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57;&#1074;&#1086;&#1076;&#1085;&#1099;&#1081;%20&#1088;&#1072;&#1089;&#1093;&#1086;&#1076;&#1099;%20%20&#1048;&#1074;&#1085;&#1103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44;&#1086;&#1093;&#1086;&#1076;&#1099;%20&#1048;&#1074;&#1085;&#1103;_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"/>
      <sheetName val="Лист1"/>
    </sheetNames>
    <sheetDataSet>
      <sheetData sheetId="0">
        <row r="2">
          <cell r="C2">
            <v>617</v>
          </cell>
        </row>
        <row r="17">
          <cell r="C17">
            <v>365</v>
          </cell>
          <cell r="D17">
            <v>942.41531765368768</v>
          </cell>
          <cell r="E17">
            <v>403.3585409794407</v>
          </cell>
          <cell r="F17">
            <v>19.38581784732196</v>
          </cell>
          <cell r="G17">
            <v>32.5</v>
          </cell>
          <cell r="H17">
            <v>20</v>
          </cell>
          <cell r="I17">
            <v>87.834930579855694</v>
          </cell>
          <cell r="K17">
            <v>53.340781016202776</v>
          </cell>
          <cell r="M17">
            <v>92.42161543813728</v>
          </cell>
          <cell r="O17">
            <v>1594.99</v>
          </cell>
          <cell r="Q17">
            <v>4080</v>
          </cell>
          <cell r="R17">
            <v>3764.01</v>
          </cell>
          <cell r="U17">
            <v>2778.3</v>
          </cell>
          <cell r="V17">
            <v>3000</v>
          </cell>
          <cell r="W17">
            <v>2681.173913272924</v>
          </cell>
          <cell r="AA17">
            <v>5320.822917537751</v>
          </cell>
          <cell r="AB17">
            <v>12788.215948974714</v>
          </cell>
          <cell r="AE17">
            <v>989.84398430465797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.жилья"/>
      <sheetName val="одн"/>
      <sheetName val="оборуд"/>
    </sheetNames>
    <sheetDataSet>
      <sheetData sheetId="0">
        <row r="3">
          <cell r="AC3">
            <v>205932.08</v>
          </cell>
        </row>
        <row r="19">
          <cell r="AC19">
            <v>64012.320000000007</v>
          </cell>
          <cell r="AD19">
            <v>67311.66</v>
          </cell>
        </row>
      </sheetData>
      <sheetData sheetId="1">
        <row r="3">
          <cell r="AA3">
            <v>4078.2400000000002</v>
          </cell>
        </row>
        <row r="19">
          <cell r="AA19">
            <v>1734.35</v>
          </cell>
          <cell r="AB19">
            <v>1768.52</v>
          </cell>
        </row>
      </sheetData>
      <sheetData sheetId="2">
        <row r="3">
          <cell r="D3">
            <v>4975.08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37" workbookViewId="0">
      <selection activeCell="E38" sqref="E3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47</v>
      </c>
      <c r="B3" s="40"/>
      <c r="C3" s="40"/>
      <c r="D3"/>
    </row>
    <row r="4" spans="1:5" x14ac:dyDescent="0.3">
      <c r="A4" s="41" t="s">
        <v>49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[1]сводный!$C$17</f>
        <v>365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[2]сод.жилья!$AC$19</f>
        <v>64012.320000000007</v>
      </c>
      <c r="C9" s="20">
        <f>[2]сод.жилья!$AD$19</f>
        <v>67311.66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[2]одн!$AA$19</f>
        <v>1734.35</v>
      </c>
      <c r="C11" s="20">
        <f>[2]одн!$AB$19</f>
        <v>1768.52</v>
      </c>
      <c r="D11" s="12"/>
      <c r="E11" s="8"/>
    </row>
    <row r="12" spans="1:5" x14ac:dyDescent="0.3">
      <c r="A12" s="21" t="s">
        <v>21</v>
      </c>
      <c r="B12" s="20">
        <f>[2]оборуд!$D$19</f>
        <v>0</v>
      </c>
      <c r="C12" s="20">
        <f>B12</f>
        <v>0</v>
      </c>
      <c r="D12" s="12"/>
    </row>
    <row r="13" spans="1:5" x14ac:dyDescent="0.3">
      <c r="A13" s="22" t="s">
        <v>40</v>
      </c>
      <c r="B13" s="23">
        <f>SUM(B9:B12)</f>
        <v>65746.670000000013</v>
      </c>
      <c r="C13" s="23">
        <f>SUM(C9:C12)</f>
        <v>69080.180000000008</v>
      </c>
      <c r="D13" s="11"/>
    </row>
    <row r="14" spans="1:5" ht="16.05" customHeight="1" x14ac:dyDescent="0.3">
      <c r="A14" s="21" t="s">
        <v>17</v>
      </c>
      <c r="B14" s="21"/>
      <c r="C14" s="20">
        <f>B13-C13</f>
        <v>-3333.5099999999948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-33086.424106980056</v>
      </c>
      <c r="D16" s="9"/>
    </row>
    <row r="17" spans="1:5" ht="31.2" x14ac:dyDescent="0.3">
      <c r="A17" s="26" t="s">
        <v>22</v>
      </c>
      <c r="B17" s="26"/>
      <c r="C17" s="23">
        <f>SUM(C18:C24)</f>
        <v>11059.597256481473</v>
      </c>
      <c r="D17" s="11"/>
    </row>
    <row r="18" spans="1:5" x14ac:dyDescent="0.3">
      <c r="A18" s="16" t="s">
        <v>23</v>
      </c>
      <c r="B18" s="16"/>
      <c r="C18" s="19">
        <f>[1]сводный!$AA$17</f>
        <v>5320.822917537751</v>
      </c>
      <c r="D18" s="12"/>
    </row>
    <row r="19" spans="1:5" x14ac:dyDescent="0.3">
      <c r="A19" s="16" t="s">
        <v>11</v>
      </c>
      <c r="B19" s="16"/>
      <c r="C19" s="19">
        <f>C18*0.302</f>
        <v>1606.8885210964008</v>
      </c>
      <c r="D19" s="12"/>
    </row>
    <row r="20" spans="1:5" x14ac:dyDescent="0.3">
      <c r="A20" s="16" t="s">
        <v>2</v>
      </c>
      <c r="B20" s="16"/>
      <c r="C20" s="20">
        <f>[1]сводный!$F$17+[1]сводный!$G$17</f>
        <v>51.88581784732196</v>
      </c>
      <c r="D20" s="12"/>
    </row>
    <row r="21" spans="1:5" x14ac:dyDescent="0.3">
      <c r="A21" s="16" t="s">
        <v>14</v>
      </c>
      <c r="B21" s="16"/>
      <c r="C21" s="20">
        <f>[1]сводный!$Q$17</f>
        <v>4080</v>
      </c>
      <c r="D21" s="12"/>
    </row>
    <row r="22" spans="1:5" x14ac:dyDescent="0.3">
      <c r="A22" s="16" t="s">
        <v>32</v>
      </c>
      <c r="B22" s="16"/>
      <c r="C22" s="20">
        <f>[1]сводный!$T$17</f>
        <v>0</v>
      </c>
      <c r="D22" s="12"/>
    </row>
    <row r="23" spans="1:5" x14ac:dyDescent="0.3">
      <c r="A23" s="16" t="s">
        <v>50</v>
      </c>
      <c r="B23" s="16"/>
      <c r="C23" s="20">
        <f>[1]сводный!$X$17</f>
        <v>0</v>
      </c>
      <c r="D23" s="12"/>
    </row>
    <row r="24" spans="1:5" x14ac:dyDescent="0.3">
      <c r="A24" s="16" t="s">
        <v>33</v>
      </c>
      <c r="B24" s="16"/>
      <c r="C24" s="20">
        <f>[1]сводный!$P$17</f>
        <v>0</v>
      </c>
      <c r="D24" s="12"/>
    </row>
    <row r="25" spans="1:5" ht="46.8" x14ac:dyDescent="0.3">
      <c r="A25" s="26" t="s">
        <v>24</v>
      </c>
      <c r="B25" s="26"/>
      <c r="C25" s="23">
        <f>SUM(C26:C30)</f>
        <v>25117.09209614493</v>
      </c>
      <c r="D25" s="11"/>
    </row>
    <row r="26" spans="1:5" x14ac:dyDescent="0.3">
      <c r="A26" s="16" t="s">
        <v>23</v>
      </c>
      <c r="B26" s="16"/>
      <c r="C26" s="20">
        <f>[1]сводный!$AB$17</f>
        <v>12788.215948974714</v>
      </c>
      <c r="D26" s="12"/>
    </row>
    <row r="27" spans="1:5" x14ac:dyDescent="0.3">
      <c r="A27" s="16" t="s">
        <v>11</v>
      </c>
      <c r="B27" s="16"/>
      <c r="C27" s="20">
        <f>C26*0.302</f>
        <v>3862.0412165903635</v>
      </c>
      <c r="D27" s="12"/>
    </row>
    <row r="28" spans="1:5" x14ac:dyDescent="0.3">
      <c r="A28" s="16" t="s">
        <v>2</v>
      </c>
      <c r="B28" s="16"/>
      <c r="C28" s="20">
        <f>[1]сводный!$H$17+[1]сводный!$I$17+[1]сводный!$V$17</f>
        <v>3107.8349305798556</v>
      </c>
      <c r="D28" s="12"/>
      <c r="E28" s="4"/>
    </row>
    <row r="29" spans="1:5" x14ac:dyDescent="0.3">
      <c r="A29" s="16" t="s">
        <v>34</v>
      </c>
      <c r="B29" s="16"/>
      <c r="C29" s="20">
        <f>[1]сводный!$O$17</f>
        <v>1594.99</v>
      </c>
      <c r="D29" s="12"/>
    </row>
    <row r="30" spans="1:5" x14ac:dyDescent="0.3">
      <c r="A30" s="16" t="s">
        <v>25</v>
      </c>
      <c r="B30" s="16"/>
      <c r="C30" s="20">
        <f>[1]сводный!$R$17</f>
        <v>3764.01</v>
      </c>
      <c r="D30" s="12"/>
    </row>
    <row r="31" spans="1:5" ht="15.6" x14ac:dyDescent="0.3">
      <c r="A31" s="26" t="s">
        <v>26</v>
      </c>
      <c r="B31" s="26"/>
      <c r="C31" s="23">
        <f>SUM(C32:C37)</f>
        <v>2734.514694289127</v>
      </c>
      <c r="D31" s="11"/>
    </row>
    <row r="32" spans="1:5" x14ac:dyDescent="0.3">
      <c r="A32" s="16" t="s">
        <v>23</v>
      </c>
      <c r="B32" s="16"/>
      <c r="C32" s="20">
        <f>[1]сводный!$AC$17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[1]сводный!$J$17+[1]сводный!$K$17</f>
        <v>53.340781016202776</v>
      </c>
      <c r="D34" s="12"/>
    </row>
    <row r="35" spans="1:5" x14ac:dyDescent="0.3">
      <c r="A35" s="16" t="s">
        <v>36</v>
      </c>
      <c r="B35" s="16"/>
      <c r="C35" s="20">
        <f>[1]сводный!$L$17</f>
        <v>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[1]сводный!$W$17</f>
        <v>2681.173913272924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5206.3394583759236</v>
      </c>
      <c r="D38" s="11"/>
    </row>
    <row r="39" spans="1:5" x14ac:dyDescent="0.3">
      <c r="A39" s="16" t="s">
        <v>38</v>
      </c>
      <c r="B39" s="16"/>
      <c r="C39" s="20">
        <f>[1]сводный!$E$17</f>
        <v>403.3585409794407</v>
      </c>
      <c r="D39" s="12"/>
    </row>
    <row r="40" spans="1:5" x14ac:dyDescent="0.3">
      <c r="A40" s="21" t="s">
        <v>4</v>
      </c>
      <c r="B40" s="21"/>
      <c r="C40" s="20">
        <f>[1]сводный!$U$17</f>
        <v>2778.3</v>
      </c>
      <c r="D40" s="12"/>
    </row>
    <row r="41" spans="1:5" x14ac:dyDescent="0.3">
      <c r="A41" s="21" t="s">
        <v>35</v>
      </c>
      <c r="B41" s="21"/>
      <c r="C41" s="20">
        <f>[1]сводный!$D$17</f>
        <v>942.41531765368768</v>
      </c>
      <c r="D41" s="12"/>
    </row>
    <row r="42" spans="1:5" ht="28.2" x14ac:dyDescent="0.3">
      <c r="A42" s="21" t="s">
        <v>5</v>
      </c>
      <c r="B42" s="21"/>
      <c r="C42" s="20">
        <f>[1]сводный!$M$17</f>
        <v>92.42161543813728</v>
      </c>
      <c r="D42" s="12"/>
    </row>
    <row r="43" spans="1:5" x14ac:dyDescent="0.3">
      <c r="A43" s="21" t="s">
        <v>6</v>
      </c>
      <c r="B43" s="21"/>
      <c r="C43" s="20">
        <f>[1]сводный!$AE$17</f>
        <v>989.84398430465797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14614.599999999999</v>
      </c>
      <c r="D51" s="11">
        <f>(3.2*8+3.61*4)/12</f>
        <v>3.3366666666666664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58732.143505291453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10348.036494708555</v>
      </c>
      <c r="D55" s="15"/>
    </row>
    <row r="56" spans="1:5" ht="15.6" x14ac:dyDescent="0.3">
      <c r="A56" s="25" t="s">
        <v>46</v>
      </c>
      <c r="B56" s="38"/>
      <c r="C56" s="24">
        <f>C16+C55</f>
        <v>-22738.387612271501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1.1811023622047245" right="0.31496062992125984" top="0.23622047244094491" bottom="0.23622047244094491" header="0.31496062992125984" footer="0.31496062992125984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43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48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9" t="s">
        <v>0</v>
      </c>
      <c r="B5" s="39"/>
      <c r="C5" s="42"/>
      <c r="D5" s="42"/>
    </row>
    <row r="6" spans="1:5" ht="30" customHeight="1" x14ac:dyDescent="0.3">
      <c r="A6" s="16" t="s">
        <v>1</v>
      </c>
      <c r="B6" s="16"/>
      <c r="C6" s="17">
        <v>394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131065.24</v>
      </c>
      <c r="C9" s="20">
        <v>124436.94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88.2</v>
      </c>
      <c r="D11" s="12"/>
      <c r="E11" s="8"/>
    </row>
    <row r="12" spans="1:5" x14ac:dyDescent="0.3">
      <c r="A12" s="21" t="s">
        <v>21</v>
      </c>
      <c r="B12" s="20">
        <v>0</v>
      </c>
      <c r="C12" s="20">
        <v>0</v>
      </c>
      <c r="D12" s="12"/>
    </row>
    <row r="13" spans="1:5" x14ac:dyDescent="0.3">
      <c r="A13" s="22" t="s">
        <v>40</v>
      </c>
      <c r="B13" s="23">
        <f>SUM(B9:B12)</f>
        <v>131065.24</v>
      </c>
      <c r="C13" s="23">
        <f>SUM(C9:C12)</f>
        <v>124525.14</v>
      </c>
      <c r="D13" s="11"/>
    </row>
    <row r="14" spans="1:5" ht="16.05" customHeight="1" x14ac:dyDescent="0.3">
      <c r="A14" s="21" t="s">
        <v>17</v>
      </c>
      <c r="B14" s="21"/>
      <c r="C14" s="20">
        <f>B13-C13</f>
        <v>6540.1000000000058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21557.29</v>
      </c>
      <c r="D16" s="9"/>
    </row>
    <row r="17" spans="1:5" ht="31.2" x14ac:dyDescent="0.3">
      <c r="A17" s="26" t="s">
        <v>22</v>
      </c>
      <c r="B17" s="26"/>
      <c r="C17" s="23">
        <f>SUM(C18:C24)</f>
        <v>59065.919999999998</v>
      </c>
      <c r="D17" s="11"/>
    </row>
    <row r="18" spans="1:5" x14ac:dyDescent="0.3">
      <c r="A18" s="16" t="s">
        <v>23</v>
      </c>
      <c r="B18" s="16"/>
      <c r="C18" s="19">
        <v>7872.47</v>
      </c>
      <c r="D18" s="12"/>
    </row>
    <row r="19" spans="1:5" x14ac:dyDescent="0.3">
      <c r="A19" s="16" t="s">
        <v>11</v>
      </c>
      <c r="B19" s="16"/>
      <c r="C19" s="19">
        <v>2336.5500000000002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14</v>
      </c>
      <c r="B21" s="16"/>
      <c r="C21" s="20">
        <v>4560</v>
      </c>
      <c r="D21" s="12"/>
    </row>
    <row r="22" spans="1:5" x14ac:dyDescent="0.3">
      <c r="A22" s="16" t="s">
        <v>32</v>
      </c>
      <c r="B22" s="16"/>
      <c r="C22" s="20">
        <v>44296.9</v>
      </c>
      <c r="D22" s="12"/>
    </row>
    <row r="23" spans="1:5" x14ac:dyDescent="0.3">
      <c r="A23" s="16" t="s">
        <v>50</v>
      </c>
      <c r="B23" s="16"/>
      <c r="C23" s="20">
        <v>0</v>
      </c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SUM(C26:C29)</f>
        <v>21943.019999999997</v>
      </c>
      <c r="D25" s="11"/>
    </row>
    <row r="26" spans="1:5" x14ac:dyDescent="0.3">
      <c r="A26" s="16" t="s">
        <v>23</v>
      </c>
      <c r="B26" s="16"/>
      <c r="C26" s="20">
        <v>16272.39</v>
      </c>
      <c r="D26" s="12"/>
    </row>
    <row r="27" spans="1:5" x14ac:dyDescent="0.3">
      <c r="A27" s="16" t="s">
        <v>11</v>
      </c>
      <c r="B27" s="16"/>
      <c r="C27" s="20">
        <v>4858.9399999999996</v>
      </c>
      <c r="D27" s="12"/>
    </row>
    <row r="28" spans="1:5" x14ac:dyDescent="0.3">
      <c r="A28" s="16" t="s">
        <v>2</v>
      </c>
      <c r="B28" s="16"/>
      <c r="C28" s="20"/>
      <c r="D28" s="12"/>
      <c r="E28" s="4"/>
    </row>
    <row r="29" spans="1:5" x14ac:dyDescent="0.3">
      <c r="A29" s="16" t="s">
        <v>34</v>
      </c>
      <c r="B29" s="16"/>
      <c r="C29" s="20">
        <v>811.69</v>
      </c>
      <c r="D29" s="12"/>
    </row>
    <row r="30" spans="1:5" x14ac:dyDescent="0.3">
      <c r="A30" s="16" t="s">
        <v>25</v>
      </c>
      <c r="B30" s="16"/>
      <c r="C30" s="20">
        <v>0</v>
      </c>
      <c r="D30" s="12"/>
    </row>
    <row r="31" spans="1:5" ht="15.6" x14ac:dyDescent="0.3">
      <c r="A31" s="26" t="s">
        <v>26</v>
      </c>
      <c r="B31" s="26"/>
      <c r="C31" s="23">
        <f>SUM(C32:C37)</f>
        <v>30045.599999999999</v>
      </c>
      <c r="D31" s="11"/>
    </row>
    <row r="32" spans="1:5" x14ac:dyDescent="0.3">
      <c r="A32" s="16" t="s">
        <v>23</v>
      </c>
      <c r="B32" s="16"/>
      <c r="C32" s="20">
        <v>23000</v>
      </c>
      <c r="D32" s="12"/>
    </row>
    <row r="33" spans="1:5" x14ac:dyDescent="0.3">
      <c r="A33" s="16" t="s">
        <v>11</v>
      </c>
      <c r="B33" s="16"/>
      <c r="C33" s="20">
        <v>6867.8</v>
      </c>
      <c r="D33" s="12"/>
    </row>
    <row r="34" spans="1:5" x14ac:dyDescent="0.3">
      <c r="A34" s="16" t="s">
        <v>27</v>
      </c>
      <c r="B34" s="16"/>
      <c r="C34" s="20">
        <v>177.8</v>
      </c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2602.81</v>
      </c>
      <c r="D38" s="11"/>
    </row>
    <row r="39" spans="1:5" x14ac:dyDescent="0.3">
      <c r="A39" s="16" t="s">
        <v>38</v>
      </c>
      <c r="B39" s="16"/>
      <c r="C39" s="20">
        <v>373.57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1037.1099999999999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1192.1300000000001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8" ht="28.2" x14ac:dyDescent="0.3">
      <c r="A49" s="22" t="s">
        <v>16</v>
      </c>
      <c r="B49" s="22"/>
      <c r="C49" s="23"/>
      <c r="D49" s="11"/>
      <c r="E49" s="8"/>
    </row>
    <row r="50" spans="1:8" x14ac:dyDescent="0.3">
      <c r="A50" s="16"/>
      <c r="B50" s="16"/>
      <c r="C50" s="18"/>
      <c r="D50" s="10"/>
    </row>
    <row r="51" spans="1:8" ht="15.6" x14ac:dyDescent="0.3">
      <c r="A51" s="22" t="s">
        <v>31</v>
      </c>
      <c r="B51" s="22"/>
      <c r="C51" s="23">
        <v>17793.04</v>
      </c>
      <c r="D51" s="11">
        <v>3.68</v>
      </c>
      <c r="E51" s="8"/>
    </row>
    <row r="52" spans="1:8" x14ac:dyDescent="0.3">
      <c r="A52" s="16"/>
      <c r="B52" s="16"/>
      <c r="C52" s="18"/>
      <c r="D52" s="10"/>
    </row>
    <row r="53" spans="1:8" x14ac:dyDescent="0.3">
      <c r="A53" s="22" t="s">
        <v>7</v>
      </c>
      <c r="B53" s="22"/>
      <c r="C53" s="23">
        <v>131450.39000000001</v>
      </c>
      <c r="D53" s="11"/>
    </row>
    <row r="54" spans="1:8" x14ac:dyDescent="0.3">
      <c r="A54" s="28"/>
      <c r="B54" s="28"/>
      <c r="C54" s="24"/>
      <c r="D54" s="13"/>
      <c r="H54" s="11"/>
    </row>
    <row r="55" spans="1:8" ht="15" thickBot="1" x14ac:dyDescent="0.35">
      <c r="A55" s="28" t="s">
        <v>9</v>
      </c>
      <c r="B55" s="28"/>
      <c r="C55" s="24">
        <v>-6925.25</v>
      </c>
      <c r="D55" s="15"/>
    </row>
    <row r="56" spans="1:8" ht="15.6" x14ac:dyDescent="0.3">
      <c r="A56" s="25" t="s">
        <v>46</v>
      </c>
      <c r="B56" s="38"/>
      <c r="C56" s="24">
        <f>C13+C16-C53</f>
        <v>14632.039999999979</v>
      </c>
      <c r="D56" s="3"/>
    </row>
    <row r="57" spans="1:8" ht="15.6" x14ac:dyDescent="0.3">
      <c r="A57" s="32"/>
      <c r="B57" s="33"/>
      <c r="C57" s="33"/>
      <c r="D57" s="3"/>
    </row>
    <row r="58" spans="1:8" x14ac:dyDescent="0.3">
      <c r="A58" s="3" t="s">
        <v>13</v>
      </c>
      <c r="B58" s="3"/>
      <c r="C58" s="5"/>
      <c r="D58" s="5"/>
    </row>
    <row r="60" spans="1:8" x14ac:dyDescent="0.3">
      <c r="A60" s="6"/>
      <c r="B60" s="6"/>
      <c r="C60" s="7"/>
    </row>
    <row r="61" spans="1:8" x14ac:dyDescent="0.3">
      <c r="A61" s="6"/>
      <c r="B61" s="6"/>
      <c r="C61" s="7"/>
    </row>
    <row r="62" spans="1:8" x14ac:dyDescent="0.3">
      <c r="A62" s="6"/>
      <c r="B62" s="6"/>
      <c r="C62" s="7"/>
    </row>
    <row r="63" spans="1:8" x14ac:dyDescent="0.3">
      <c r="A63" s="6"/>
      <c r="B63" s="6"/>
      <c r="C63" s="7"/>
    </row>
    <row r="64" spans="1:8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ул.Десницкого д 72.</vt:lpstr>
      <vt:lpstr>ул. Мира д.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2025-03-24T13:50:55Z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